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ate1904="1"/>
  <mc:AlternateContent xmlns:mc="http://schemas.openxmlformats.org/markup-compatibility/2006">
    <mc:Choice Requires="x15">
      <x15ac:absPath xmlns:x15ac="http://schemas.microsoft.com/office/spreadsheetml/2010/11/ac" url="/Users/oscar/Documents/Courses/lectures-sma/"/>
    </mc:Choice>
  </mc:AlternateContent>
  <xr:revisionPtr revIDLastSave="0" documentId="13_ncr:1_{5E0E9A82-3B2D-FB4E-99D1-3CABA085F1BB}" xr6:coauthVersionLast="36" xr6:coauthVersionMax="36" xr10:uidLastSave="{00000000-0000-0000-0000-000000000000}"/>
  <bookViews>
    <workbookView xWindow="26280" yWindow="1160" windowWidth="21880" windowHeight="13480" tabRatio="375" activeTab="1" xr2:uid="{00000000-000D-0000-FFFF-FFFF00000000}"/>
  </bookViews>
  <sheets>
    <sheet name="Calendar" sheetId="1" r:id="rId1"/>
    <sheet name="2020" sheetId="7" r:id="rId2"/>
    <sheet name="2018" sheetId="6" r:id="rId3"/>
    <sheet name="2016" sheetId="5" r:id="rId4"/>
    <sheet name="2014" sheetId="4" r:id="rId5"/>
    <sheet name="2011" sheetId="3" r:id="rId6"/>
  </sheets>
  <calcPr calcId="181029" concurrentCalc="0"/>
</workbook>
</file>

<file path=xl/calcChain.xml><?xml version="1.0" encoding="utf-8"?>
<calcChain xmlns="http://schemas.openxmlformats.org/spreadsheetml/2006/main">
  <c r="D3" i="7" l="1"/>
  <c r="D4" i="7"/>
  <c r="D5" i="7"/>
  <c r="D6" i="7"/>
  <c r="D7" i="7"/>
  <c r="D8" i="7"/>
  <c r="D9" i="7"/>
  <c r="D10" i="7"/>
  <c r="D11" i="7"/>
  <c r="D12" i="7"/>
  <c r="D13" i="7"/>
  <c r="D14" i="7"/>
  <c r="D15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D3" i="6"/>
  <c r="D4" i="6"/>
  <c r="D5" i="6"/>
  <c r="D6" i="6"/>
  <c r="D7" i="6"/>
  <c r="D8" i="6"/>
  <c r="D9" i="6"/>
  <c r="D10" i="6"/>
  <c r="D11" i="6"/>
  <c r="D12" i="6"/>
  <c r="D13" i="6"/>
  <c r="D14" i="6"/>
  <c r="D15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D3" i="5"/>
  <c r="D4" i="5"/>
  <c r="D5" i="5"/>
  <c r="D6" i="5"/>
  <c r="D7" i="5"/>
  <c r="D8" i="5"/>
  <c r="D9" i="5"/>
  <c r="D10" i="5"/>
  <c r="D11" i="5"/>
  <c r="D12" i="5"/>
  <c r="D13" i="5"/>
  <c r="D14" i="5"/>
  <c r="D15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D3" i="4"/>
  <c r="D4" i="4"/>
  <c r="D5" i="4"/>
  <c r="D6" i="4"/>
  <c r="D7" i="4"/>
  <c r="D8" i="4"/>
  <c r="D9" i="4"/>
  <c r="D10" i="4"/>
  <c r="D11" i="4"/>
  <c r="D12" i="4"/>
  <c r="D13" i="4"/>
  <c r="D14" i="4"/>
  <c r="D15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2" i="1"/>
  <c r="P2" i="1"/>
  <c r="K2" i="1"/>
  <c r="M2" i="1"/>
  <c r="Y2" i="1"/>
  <c r="T2" i="1"/>
  <c r="V2" i="1"/>
  <c r="H4" i="1"/>
  <c r="A4" i="1"/>
  <c r="B4" i="1"/>
  <c r="C4" i="1"/>
  <c r="D4" i="1"/>
  <c r="E4" i="1"/>
  <c r="F4" i="1"/>
  <c r="G4" i="1"/>
  <c r="Q4" i="1"/>
  <c r="J4" i="1"/>
  <c r="K4" i="1"/>
  <c r="L4" i="1"/>
  <c r="M4" i="1"/>
  <c r="N4" i="1"/>
  <c r="O4" i="1"/>
  <c r="P4" i="1"/>
  <c r="Z4" i="1"/>
  <c r="S4" i="1"/>
  <c r="T4" i="1"/>
  <c r="U4" i="1"/>
  <c r="V4" i="1"/>
  <c r="W4" i="1"/>
  <c r="X4" i="1"/>
  <c r="Y4" i="1"/>
  <c r="A5" i="1"/>
  <c r="B5" i="1"/>
  <c r="C5" i="1"/>
  <c r="D5" i="1"/>
  <c r="E5" i="1"/>
  <c r="F5" i="1"/>
  <c r="G5" i="1"/>
  <c r="H5" i="1"/>
  <c r="J5" i="1"/>
  <c r="K5" i="1"/>
  <c r="L5" i="1"/>
  <c r="M5" i="1"/>
  <c r="N5" i="1"/>
  <c r="O5" i="1"/>
  <c r="P5" i="1"/>
  <c r="Q5" i="1"/>
  <c r="S5" i="1"/>
  <c r="T5" i="1"/>
  <c r="U5" i="1"/>
  <c r="V5" i="1"/>
  <c r="W5" i="1"/>
  <c r="X5" i="1"/>
  <c r="Y5" i="1"/>
  <c r="Z5" i="1"/>
  <c r="A6" i="1"/>
  <c r="B6" i="1"/>
  <c r="C6" i="1"/>
  <c r="D6" i="1"/>
  <c r="E6" i="1"/>
  <c r="F6" i="1"/>
  <c r="G6" i="1"/>
  <c r="H6" i="1"/>
  <c r="J6" i="1"/>
  <c r="K6" i="1"/>
  <c r="L6" i="1"/>
  <c r="M6" i="1"/>
  <c r="N6" i="1"/>
  <c r="O6" i="1"/>
  <c r="P6" i="1"/>
  <c r="Q6" i="1"/>
  <c r="S6" i="1"/>
  <c r="T6" i="1"/>
  <c r="U6" i="1"/>
  <c r="V6" i="1"/>
  <c r="W6" i="1"/>
  <c r="X6" i="1"/>
  <c r="Y6" i="1"/>
  <c r="Z6" i="1"/>
  <c r="A7" i="1"/>
  <c r="B7" i="1"/>
  <c r="C7" i="1"/>
  <c r="D7" i="1"/>
  <c r="E7" i="1"/>
  <c r="F7" i="1"/>
  <c r="G7" i="1"/>
  <c r="H7" i="1"/>
  <c r="J7" i="1"/>
  <c r="K7" i="1"/>
  <c r="L7" i="1"/>
  <c r="M7" i="1"/>
  <c r="N7" i="1"/>
  <c r="O7" i="1"/>
  <c r="P7" i="1"/>
  <c r="Q7" i="1"/>
  <c r="S7" i="1"/>
  <c r="T7" i="1"/>
  <c r="U7" i="1"/>
  <c r="V7" i="1"/>
  <c r="W7" i="1"/>
  <c r="X7" i="1"/>
  <c r="Y7" i="1"/>
  <c r="Z7" i="1"/>
  <c r="B8" i="1"/>
  <c r="A8" i="1"/>
  <c r="C8" i="1"/>
  <c r="D8" i="1"/>
  <c r="E8" i="1"/>
  <c r="F8" i="1"/>
  <c r="G8" i="1"/>
  <c r="H8" i="1"/>
  <c r="K8" i="1"/>
  <c r="J8" i="1"/>
  <c r="L8" i="1"/>
  <c r="M8" i="1"/>
  <c r="N8" i="1"/>
  <c r="O8" i="1"/>
  <c r="P8" i="1"/>
  <c r="Q8" i="1"/>
  <c r="T8" i="1"/>
  <c r="S8" i="1"/>
  <c r="U8" i="1"/>
  <c r="V8" i="1"/>
  <c r="W8" i="1"/>
  <c r="X8" i="1"/>
  <c r="Y8" i="1"/>
  <c r="Z8" i="1"/>
  <c r="B9" i="1"/>
  <c r="A9" i="1"/>
  <c r="C9" i="1"/>
  <c r="K9" i="1"/>
  <c r="J9" i="1"/>
  <c r="L9" i="1"/>
  <c r="T9" i="1"/>
  <c r="S9" i="1"/>
  <c r="U9" i="1"/>
  <c r="G11" i="1"/>
  <c r="B11" i="1"/>
  <c r="D11" i="1"/>
  <c r="P11" i="1"/>
  <c r="K11" i="1"/>
  <c r="M11" i="1"/>
  <c r="Y11" i="1"/>
  <c r="T11" i="1"/>
  <c r="V11" i="1"/>
  <c r="H13" i="1"/>
  <c r="A13" i="1"/>
  <c r="B13" i="1"/>
  <c r="C13" i="1"/>
  <c r="D13" i="1"/>
  <c r="E13" i="1"/>
  <c r="F13" i="1"/>
  <c r="G13" i="1"/>
  <c r="Q13" i="1"/>
  <c r="J13" i="1"/>
  <c r="K13" i="1"/>
  <c r="L13" i="1"/>
  <c r="M13" i="1"/>
  <c r="N13" i="1"/>
  <c r="O13" i="1"/>
  <c r="P13" i="1"/>
  <c r="Z13" i="1"/>
  <c r="S13" i="1"/>
  <c r="T13" i="1"/>
  <c r="U13" i="1"/>
  <c r="V13" i="1"/>
  <c r="W13" i="1"/>
  <c r="X13" i="1"/>
  <c r="Y13" i="1"/>
  <c r="A14" i="1"/>
  <c r="B14" i="1"/>
  <c r="C14" i="1"/>
  <c r="D14" i="1"/>
  <c r="E14" i="1"/>
  <c r="F14" i="1"/>
  <c r="G14" i="1"/>
  <c r="H14" i="1"/>
  <c r="J14" i="1"/>
  <c r="K14" i="1"/>
  <c r="L14" i="1"/>
  <c r="M14" i="1"/>
  <c r="N14" i="1"/>
  <c r="O14" i="1"/>
  <c r="P14" i="1"/>
  <c r="Q14" i="1"/>
  <c r="S14" i="1"/>
  <c r="T14" i="1"/>
  <c r="U14" i="1"/>
  <c r="V14" i="1"/>
  <c r="W14" i="1"/>
  <c r="X14" i="1"/>
  <c r="Y14" i="1"/>
  <c r="Z14" i="1"/>
  <c r="A15" i="1"/>
  <c r="B15" i="1"/>
  <c r="C15" i="1"/>
  <c r="D15" i="1"/>
  <c r="E15" i="1"/>
  <c r="F15" i="1"/>
  <c r="G15" i="1"/>
  <c r="H15" i="1"/>
  <c r="J15" i="1"/>
  <c r="K15" i="1"/>
  <c r="L15" i="1"/>
  <c r="M15" i="1"/>
  <c r="N15" i="1"/>
  <c r="O15" i="1"/>
  <c r="P15" i="1"/>
  <c r="Q15" i="1"/>
  <c r="S15" i="1"/>
  <c r="T15" i="1"/>
  <c r="U15" i="1"/>
  <c r="V15" i="1"/>
  <c r="W15" i="1"/>
  <c r="X15" i="1"/>
  <c r="Y15" i="1"/>
  <c r="Z15" i="1"/>
  <c r="A16" i="1"/>
  <c r="B16" i="1"/>
  <c r="C16" i="1"/>
  <c r="D16" i="1"/>
  <c r="E16" i="1"/>
  <c r="F16" i="1"/>
  <c r="G16" i="1"/>
  <c r="H16" i="1"/>
  <c r="J16" i="1"/>
  <c r="K16" i="1"/>
  <c r="L16" i="1"/>
  <c r="M16" i="1"/>
  <c r="N16" i="1"/>
  <c r="O16" i="1"/>
  <c r="P16" i="1"/>
  <c r="Q16" i="1"/>
  <c r="S16" i="1"/>
  <c r="T16" i="1"/>
  <c r="U16" i="1"/>
  <c r="V16" i="1"/>
  <c r="W16" i="1"/>
  <c r="X16" i="1"/>
  <c r="Y16" i="1"/>
  <c r="Z16" i="1"/>
  <c r="B17" i="1"/>
  <c r="A17" i="1"/>
  <c r="C17" i="1"/>
  <c r="D17" i="1"/>
  <c r="E17" i="1"/>
  <c r="F17" i="1"/>
  <c r="G17" i="1"/>
  <c r="H17" i="1"/>
  <c r="K17" i="1"/>
  <c r="J17" i="1"/>
  <c r="L17" i="1"/>
  <c r="M17" i="1"/>
  <c r="N17" i="1"/>
  <c r="O17" i="1"/>
  <c r="P17" i="1"/>
  <c r="Q17" i="1"/>
  <c r="T17" i="1"/>
  <c r="S17" i="1"/>
  <c r="U17" i="1"/>
  <c r="V17" i="1"/>
  <c r="W17" i="1"/>
  <c r="X17" i="1"/>
  <c r="Y17" i="1"/>
  <c r="Z17" i="1"/>
  <c r="B18" i="1"/>
  <c r="A18" i="1"/>
  <c r="C18" i="1"/>
  <c r="K18" i="1"/>
  <c r="J18" i="1"/>
  <c r="L18" i="1"/>
  <c r="T18" i="1"/>
  <c r="S18" i="1"/>
  <c r="U18" i="1"/>
  <c r="G20" i="1"/>
  <c r="B20" i="1"/>
  <c r="D20" i="1"/>
  <c r="P20" i="1"/>
  <c r="K20" i="1"/>
  <c r="M20" i="1"/>
  <c r="Y20" i="1"/>
  <c r="T20" i="1"/>
  <c r="V20" i="1"/>
  <c r="H22" i="1"/>
  <c r="A22" i="1"/>
  <c r="B22" i="1"/>
  <c r="C22" i="1"/>
  <c r="D22" i="1"/>
  <c r="E22" i="1"/>
  <c r="F22" i="1"/>
  <c r="G22" i="1"/>
  <c r="Q22" i="1"/>
  <c r="J22" i="1"/>
  <c r="K22" i="1"/>
  <c r="L22" i="1"/>
  <c r="M22" i="1"/>
  <c r="N22" i="1"/>
  <c r="O22" i="1"/>
  <c r="P22" i="1"/>
  <c r="Z22" i="1"/>
  <c r="S22" i="1"/>
  <c r="T22" i="1"/>
  <c r="U22" i="1"/>
  <c r="V22" i="1"/>
  <c r="W22" i="1"/>
  <c r="X22" i="1"/>
  <c r="Y22" i="1"/>
  <c r="A23" i="1"/>
  <c r="B23" i="1"/>
  <c r="C23" i="1"/>
  <c r="D23" i="1"/>
  <c r="E23" i="1"/>
  <c r="F23" i="1"/>
  <c r="G23" i="1"/>
  <c r="H23" i="1"/>
  <c r="J23" i="1"/>
  <c r="K23" i="1"/>
  <c r="L23" i="1"/>
  <c r="M23" i="1"/>
  <c r="N23" i="1"/>
  <c r="O23" i="1"/>
  <c r="P23" i="1"/>
  <c r="Q23" i="1"/>
  <c r="S23" i="1"/>
  <c r="T23" i="1"/>
  <c r="U23" i="1"/>
  <c r="V23" i="1"/>
  <c r="W23" i="1"/>
  <c r="X23" i="1"/>
  <c r="Y23" i="1"/>
  <c r="Z23" i="1"/>
  <c r="A24" i="1"/>
  <c r="B24" i="1"/>
  <c r="C24" i="1"/>
  <c r="D24" i="1"/>
  <c r="E24" i="1"/>
  <c r="F24" i="1"/>
  <c r="G24" i="1"/>
  <c r="H24" i="1"/>
  <c r="J24" i="1"/>
  <c r="K24" i="1"/>
  <c r="L24" i="1"/>
  <c r="M24" i="1"/>
  <c r="N24" i="1"/>
  <c r="O24" i="1"/>
  <c r="P24" i="1"/>
  <c r="Q24" i="1"/>
  <c r="S24" i="1"/>
  <c r="T24" i="1"/>
  <c r="U24" i="1"/>
  <c r="V24" i="1"/>
  <c r="W24" i="1"/>
  <c r="X24" i="1"/>
  <c r="Y24" i="1"/>
  <c r="Z24" i="1"/>
  <c r="A25" i="1"/>
  <c r="B25" i="1"/>
  <c r="C25" i="1"/>
  <c r="D25" i="1"/>
  <c r="E25" i="1"/>
  <c r="F25" i="1"/>
  <c r="G25" i="1"/>
  <c r="H25" i="1"/>
  <c r="J25" i="1"/>
  <c r="K25" i="1"/>
  <c r="L25" i="1"/>
  <c r="M25" i="1"/>
  <c r="N25" i="1"/>
  <c r="O25" i="1"/>
  <c r="P25" i="1"/>
  <c r="Q25" i="1"/>
  <c r="S25" i="1"/>
  <c r="T25" i="1"/>
  <c r="U25" i="1"/>
  <c r="V25" i="1"/>
  <c r="W25" i="1"/>
  <c r="X25" i="1"/>
  <c r="Y25" i="1"/>
  <c r="Z25" i="1"/>
  <c r="B26" i="1"/>
  <c r="A26" i="1"/>
  <c r="C26" i="1"/>
  <c r="D26" i="1"/>
  <c r="E26" i="1"/>
  <c r="F26" i="1"/>
  <c r="G26" i="1"/>
  <c r="H26" i="1"/>
  <c r="K26" i="1"/>
  <c r="J26" i="1"/>
  <c r="L26" i="1"/>
  <c r="M26" i="1"/>
  <c r="N26" i="1"/>
  <c r="O26" i="1"/>
  <c r="P26" i="1"/>
  <c r="Q26" i="1"/>
  <c r="T26" i="1"/>
  <c r="S26" i="1"/>
  <c r="U26" i="1"/>
  <c r="V26" i="1"/>
  <c r="W26" i="1"/>
  <c r="X26" i="1"/>
  <c r="Y26" i="1"/>
  <c r="Z26" i="1"/>
  <c r="B27" i="1"/>
  <c r="A27" i="1"/>
  <c r="C27" i="1"/>
  <c r="K27" i="1"/>
  <c r="J27" i="1"/>
  <c r="L27" i="1"/>
  <c r="T27" i="1"/>
  <c r="S27" i="1"/>
  <c r="U27" i="1"/>
  <c r="B2" i="3"/>
  <c r="D2" i="3"/>
  <c r="B3" i="3"/>
  <c r="D3" i="3"/>
  <c r="B4" i="3"/>
  <c r="D4" i="3"/>
  <c r="B5" i="3"/>
  <c r="D5" i="3"/>
  <c r="B6" i="3"/>
  <c r="D6" i="3"/>
  <c r="B7" i="3"/>
  <c r="D7" i="3"/>
  <c r="B8" i="3"/>
  <c r="D8" i="3"/>
  <c r="B9" i="3"/>
  <c r="D9" i="3"/>
  <c r="B10" i="3"/>
  <c r="D10" i="3"/>
  <c r="B11" i="3"/>
  <c r="D11" i="3"/>
  <c r="B12" i="3"/>
  <c r="D12" i="3"/>
  <c r="B13" i="3"/>
  <c r="D13" i="3"/>
  <c r="B14" i="3"/>
  <c r="D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" authorId="0" shapeId="0" xr:uid="{00000000-0006-0000-0000-000001000000}">
      <text>
        <r>
          <rPr>
            <b/>
            <sz val="9"/>
            <color rgb="FF000000"/>
            <rFont val="Geneva"/>
            <family val="2"/>
          </rPr>
          <t>Modify the year and/or month number to update the calendar</t>
        </r>
      </text>
    </comment>
  </commentList>
</comments>
</file>

<file path=xl/sharedStrings.xml><?xml version="1.0" encoding="utf-8"?>
<sst xmlns="http://schemas.openxmlformats.org/spreadsheetml/2006/main" count="441" uniqueCount="122">
  <si>
    <t>ML/FP</t>
    <phoneticPr fontId="8" type="noConversion"/>
  </si>
  <si>
    <t>Evaluation</t>
    <phoneticPr fontId="8" type="noConversion"/>
  </si>
  <si>
    <t>Project</t>
    <phoneticPr fontId="8" type="noConversion"/>
  </si>
  <si>
    <t>Petit Parser + FAMIX Lab</t>
    <phoneticPr fontId="8" type="noConversion"/>
  </si>
  <si>
    <t>Exercises</t>
    <phoneticPr fontId="8" type="noConversion"/>
  </si>
  <si>
    <t>Labs</t>
    <phoneticPr fontId="8" type="noConversion"/>
  </si>
  <si>
    <t>Metrics and Problem Detection</t>
    <phoneticPr fontId="8" type="noConversion"/>
  </si>
  <si>
    <t>Software Ecosystems</t>
    <phoneticPr fontId="8" type="noConversion"/>
  </si>
  <si>
    <t>Software Visualization</t>
    <phoneticPr fontId="8" type="noConversion"/>
  </si>
  <si>
    <t>Dynamic Analysis</t>
    <phoneticPr fontId="8" type="noConversion"/>
  </si>
  <si>
    <t>JR</t>
    <phoneticPr fontId="8" type="noConversion"/>
  </si>
  <si>
    <t>S</t>
  </si>
  <si>
    <t>M</t>
  </si>
  <si>
    <t>T</t>
  </si>
  <si>
    <t>W</t>
  </si>
  <si>
    <t>R</t>
  </si>
  <si>
    <t>F</t>
  </si>
  <si>
    <t>|</t>
    <phoneticPr fontId="8" type="noConversion"/>
  </si>
  <si>
    <t>ON</t>
    <phoneticPr fontId="8" type="noConversion"/>
  </si>
  <si>
    <t>ML</t>
    <phoneticPr fontId="8" type="noConversion"/>
  </si>
  <si>
    <t>Mining Software Repositories</t>
    <phoneticPr fontId="8" type="noConversion"/>
  </si>
  <si>
    <t>Smalltalk: A Reflective Language and System</t>
    <phoneticPr fontId="8" type="noConversion"/>
  </si>
  <si>
    <t>Introduction to Software Design and Evolution</t>
    <phoneticPr fontId="8" type="noConversion"/>
  </si>
  <si>
    <t>Understanding Classes and Metaclasses</t>
    <phoneticPr fontId="8" type="noConversion"/>
  </si>
  <si>
    <t>Reflection and Metaprogramming</t>
    <phoneticPr fontId="8" type="noConversion"/>
  </si>
  <si>
    <t>ON/LR</t>
    <phoneticPr fontId="8" type="noConversion"/>
  </si>
  <si>
    <t>TG</t>
    <phoneticPr fontId="8" type="noConversion"/>
  </si>
  <si>
    <t>""Final exam""</t>
    <phoneticPr fontId="8" type="noConversion"/>
  </si>
  <si>
    <t>Software Assessment ""(guest lecture: Tudor Girba)""</t>
    <phoneticPr fontId="8" type="noConversion"/>
  </si>
  <si>
    <t>Model-Driven Development / Magritte ""(guest lecture: Lukas Renggli)""</t>
    <phoneticPr fontId="8" type="noConversion"/>
  </si>
  <si>
    <t>Installing Squeak</t>
    <phoneticPr fontId="8" type="noConversion"/>
  </si>
  <si>
    <t>Kick-Off</t>
    <phoneticPr fontId="8" type="noConversion"/>
  </si>
  <si>
    <t>Softwarenaut Lab</t>
    <phoneticPr fontId="8" type="noConversion"/>
  </si>
  <si>
    <t>Oscar away Nov 9</t>
    <phoneticPr fontId="8" type="noConversion"/>
  </si>
  <si>
    <t>Mircea away Oct 19</t>
    <phoneticPr fontId="8" type="noConversion"/>
  </si>
  <si>
    <t>Architectural Extraction</t>
    <phoneticPr fontId="8" type="noConversion"/>
  </si>
  <si>
    <t>switched with visualization</t>
    <phoneticPr fontId="8" type="noConversion"/>
  </si>
  <si>
    <t>???? - maybe a small magritte exercise?</t>
    <phoneticPr fontId="8" type="noConversion"/>
  </si>
  <si>
    <t>Moose Lab</t>
    <phoneticPr fontId="8" type="noConversion"/>
  </si>
  <si>
    <t>Introduction to Reverse Engineering  / Moose Lab</t>
    <phoneticPr fontId="8" type="noConversion"/>
  </si>
  <si>
    <t>NB: Oscar @ Dagstuhl</t>
  </si>
  <si>
    <t>Installing Pharo</t>
  </si>
  <si>
    <t>NB: ML @ VISSOFT/ICSME</t>
  </si>
  <si>
    <t>ML</t>
  </si>
  <si>
    <t>Software Visualization / Roassal</t>
  </si>
  <si>
    <t>Introduction to Software Design and Evolution</t>
  </si>
  <si>
    <t>Smalltalk: A Reflective Language and System</t>
  </si>
  <si>
    <t>Understanding Classes and Metaclasses</t>
  </si>
  <si>
    <t>Reflection and Metaprogramming</t>
  </si>
  <si>
    <t>Metrics and Problem Detection</t>
  </si>
  <si>
    <t>Architectural Extraction</t>
  </si>
  <si>
    <t>Mining Software Repositories</t>
  </si>
  <si>
    <t>Dynamic Analysis</t>
  </si>
  <si>
    <t>Software Ecosystems</t>
  </si>
  <si>
    <t>ON</t>
  </si>
  <si>
    <t>AC</t>
  </si>
  <si>
    <t>ML/TG? LM?</t>
  </si>
  <si>
    <t>NM</t>
  </si>
  <si>
    <t>Carl Worms</t>
  </si>
  <si>
    <t>Lecturer</t>
  </si>
  <si>
    <t>Lab Activity</t>
  </si>
  <si>
    <t>Phase</t>
  </si>
  <si>
    <t>Assignment</t>
  </si>
  <si>
    <t>Notes</t>
  </si>
  <si>
    <t>Moose Lab</t>
  </si>
  <si>
    <t>Metrics in Moose Lab</t>
  </si>
  <si>
    <t>Project Kick-Off</t>
  </si>
  <si>
    <t>Evaluation</t>
  </si>
  <si>
    <t>Exercises</t>
  </si>
  <si>
    <t>Labs</t>
  </si>
  <si>
    <t>Project</t>
  </si>
  <si>
    <t>Mostly hands on lab. max 30" lecture. Need good exercise set! Warm up with FAMIX.</t>
  </si>
  <si>
    <t>Invited Interlude?: Nevena, Polymorphic Chains</t>
  </si>
  <si>
    <t>Would be great if we could combine this with some very practical lab... A bit high-level otherwise</t>
  </si>
  <si>
    <t>NB: ML must do a bit of refactoring
Nov 28: CHOOSE Forum</t>
  </si>
  <si>
    <t>Duck Hunting?</t>
  </si>
  <si>
    <t>NB: ML travels to Groningen in the afternoon
This lecture has an introduction to FAMIX. It has to be refactored or moved earlier</t>
  </si>
  <si>
    <t>""Final exam""</t>
  </si>
  <si>
    <t>""Presentations""</t>
  </si>
  <si>
    <t>""Week""</t>
  </si>
  <si>
    <t>""Date""</t>
  </si>
  <si>
    <t>""Lecture""</t>
  </si>
  <si>
    <t>TG</t>
  </si>
  <si>
    <t>Guest lecture: Software assessment by example (Tudor Girba) / Moose Lab</t>
  </si>
  <si>
    <t>Guest lecture: The View from Industry (Carl Worms)</t>
  </si>
  <si>
    <t>Introduction to Software Modeling and Analysis</t>
  </si>
  <si>
    <t>Software Data Analytics</t>
  </si>
  <si>
    <t>Final exam</t>
  </si>
  <si>
    <t>DC</t>
  </si>
  <si>
    <t>LM</t>
  </si>
  <si>
    <t>HO</t>
  </si>
  <si>
    <t>MG</t>
  </si>
  <si>
    <t>https://goo.gl/xtL6VT</t>
  </si>
  <si>
    <t>Guest lecture: Architectural Extraction (Pooyan Jamshidi)</t>
  </si>
  <si>
    <t>Guest lecture: Static Program Analysis / Soot (Steven Arzt)</t>
  </si>
  <si>
    <t>Confirmed</t>
  </si>
  <si>
    <t>Software Visualization / Roassal (Leonel Merino)</t>
  </si>
  <si>
    <t>Dynamic Analysis / Javassist (Nevena Milojkovic)</t>
  </si>
  <si>
    <t>Metrics and problem detection / Moose (Yuriy Tymchuk)</t>
  </si>
  <si>
    <t>YT</t>
  </si>
  <si>
    <t>Bug prediction / Weka (Haidar Osman)</t>
  </si>
  <si>
    <t>Symbolic Execution</t>
  </si>
  <si>
    <t>MG/ON</t>
  </si>
  <si>
    <t>Moldable Software Exploration (Tudor Girba)</t>
  </si>
  <si>
    <t>Socio-technical Aspects in Software Systems (Alberto Bacchelli)</t>
  </si>
  <si>
    <t>Static Program Analysis / Soot</t>
  </si>
  <si>
    <t>Software Visualization (Leonel Merino)</t>
  </si>
  <si>
    <t>Bug prediction (Haidar Osman)</t>
  </si>
  <si>
    <t>Software Data Analytics (Nevena Lazarević)</t>
  </si>
  <si>
    <t>Code/test smells (Fabio Palomba)</t>
  </si>
  <si>
    <t>Data Engineering (Pietari Kettunen)</t>
  </si>
  <si>
    <t>Software Metrics and Problem Detection; Moose (Andrei Chiş)</t>
  </si>
  <si>
    <t>Final exam (NB: Room E8-001)</t>
  </si>
  <si>
    <t>Software visualization (Leonel Merino)</t>
  </si>
  <si>
    <t>Code and Test Smells (Fabio Palomba)</t>
  </si>
  <si>
    <t>Comment analysis (Pooja Rani)</t>
  </si>
  <si>
    <t>Fuzz Testing (Reza Hazhirpasand)</t>
  </si>
  <si>
    <t>Dynamic Analysis (Nataliia Stulova)</t>
  </si>
  <si>
    <t>Software Metrics and Problem Detection (ON); Moose (Andrei Chiş)</t>
  </si>
  <si>
    <t>Static Program Analysis (ON)/ Soot (Manuel Leuenberger)</t>
  </si>
  <si>
    <t>Final exam (NB: Room H4-114)</t>
  </si>
  <si>
    <t>Moldable Development (Tudor Girba)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</si>
</sst>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m/yy"/>
  </numFmts>
  <fonts count="18" x14ac:knownFonts="1">
    <font>
      <sz val="12"/>
      <name val="Geneva"/>
    </font>
    <font>
      <i/>
      <sz val="9"/>
      <name val="Geneva"/>
      <family val="2"/>
    </font>
    <font>
      <b/>
      <i/>
      <sz val="12"/>
      <name val="Geneva"/>
      <family val="2"/>
    </font>
    <font>
      <b/>
      <sz val="12"/>
      <name val="Geneva"/>
      <family val="2"/>
    </font>
    <font>
      <b/>
      <sz val="9"/>
      <color indexed="8"/>
      <name val="Geneva"/>
      <family val="2"/>
    </font>
    <font>
      <b/>
      <sz val="12"/>
      <color indexed="22"/>
      <name val="Geneva"/>
      <family val="2"/>
    </font>
    <font>
      <b/>
      <i/>
      <sz val="9"/>
      <name val="Geneva"/>
      <family val="2"/>
    </font>
    <font>
      <b/>
      <sz val="9"/>
      <name val="Geneva"/>
      <family val="2"/>
    </font>
    <font>
      <sz val="8"/>
      <name val="Geneva"/>
      <family val="2"/>
    </font>
    <font>
      <u/>
      <sz val="12"/>
      <color indexed="12"/>
      <name val="Geneva"/>
      <family val="2"/>
    </font>
    <font>
      <sz val="10"/>
      <name val="Geneva"/>
      <family val="2"/>
    </font>
    <font>
      <sz val="12"/>
      <name val="Geneva"/>
      <family val="2"/>
    </font>
    <font>
      <sz val="13"/>
      <name val="Arial"/>
      <family val="2"/>
    </font>
    <font>
      <sz val="12"/>
      <color rgb="FF000000"/>
      <name val="Helvetica Neue"/>
      <family val="2"/>
    </font>
    <font>
      <i/>
      <sz val="12"/>
      <color rgb="FF000000"/>
      <name val="Helvetica Neue"/>
      <family val="2"/>
    </font>
    <font>
      <b/>
      <sz val="9"/>
      <color rgb="FF000000"/>
      <name val="Geneva"/>
      <family val="2"/>
    </font>
    <font>
      <sz val="12"/>
      <name val="Helvetica Neue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13"/>
        <b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6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4" xfId="0" applyFont="1" applyFill="1" applyBorder="1"/>
    <xf numFmtId="0" fontId="7" fillId="0" borderId="5" xfId="0" applyFont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0" borderId="8" xfId="0" applyFont="1" applyBorder="1"/>
    <xf numFmtId="0" fontId="7" fillId="2" borderId="9" xfId="0" applyFont="1" applyFill="1" applyBorder="1"/>
    <xf numFmtId="0" fontId="4" fillId="2" borderId="9" xfId="0" applyFont="1" applyFill="1" applyBorder="1"/>
    <xf numFmtId="0" fontId="7" fillId="2" borderId="10" xfId="0" applyFont="1" applyFill="1" applyBorder="1"/>
    <xf numFmtId="0" fontId="7" fillId="0" borderId="11" xfId="0" applyFont="1" applyFill="1" applyBorder="1"/>
    <xf numFmtId="0" fontId="7" fillId="2" borderId="12" xfId="0" applyFont="1" applyFill="1" applyBorder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/>
    </xf>
    <xf numFmtId="0" fontId="10" fillId="7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0" fontId="0" fillId="5" borderId="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wrapText="1"/>
    </xf>
    <xf numFmtId="0" fontId="0" fillId="9" borderId="0" xfId="0" applyFont="1" applyFill="1" applyAlignment="1">
      <alignment horizontal="center"/>
    </xf>
    <xf numFmtId="0" fontId="0" fillId="9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7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0" fillId="10" borderId="0" xfId="0" applyFont="1" applyFill="1"/>
    <xf numFmtId="0" fontId="0" fillId="10" borderId="0" xfId="0" applyFont="1" applyFill="1" applyAlignment="1">
      <alignment wrapText="1"/>
    </xf>
    <xf numFmtId="0" fontId="0" fillId="0" borderId="13" xfId="0" applyFont="1" applyBorder="1" applyAlignment="1">
      <alignment horizontal="center"/>
    </xf>
    <xf numFmtId="0" fontId="0" fillId="10" borderId="14" xfId="0" applyFont="1" applyFill="1" applyBorder="1"/>
    <xf numFmtId="0" fontId="0" fillId="0" borderId="14" xfId="0" applyFont="1" applyBorder="1" applyAlignment="1">
      <alignment horizontal="center"/>
    </xf>
    <xf numFmtId="0" fontId="0" fillId="10" borderId="15" xfId="0" applyFont="1" applyFill="1" applyBorder="1"/>
    <xf numFmtId="0" fontId="0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9" borderId="17" xfId="0" applyFont="1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3" borderId="20" xfId="0" applyFont="1" applyFill="1" applyBorder="1" applyAlignment="1">
      <alignment horizontal="left"/>
    </xf>
    <xf numFmtId="0" fontId="12" fillId="0" borderId="0" xfId="0" applyFont="1"/>
    <xf numFmtId="0" fontId="0" fillId="10" borderId="0" xfId="0" applyFont="1" applyFill="1" applyBorder="1"/>
    <xf numFmtId="0" fontId="0" fillId="10" borderId="0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1" applyAlignment="1" applyProtection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3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0" fillId="5" borderId="0" xfId="0" applyFill="1" applyBorder="1" applyAlignment="1">
      <alignment horizontal="center" vertical="center" textRotation="180"/>
    </xf>
    <xf numFmtId="0" fontId="0" fillId="4" borderId="0" xfId="0" applyFill="1" applyBorder="1" applyAlignment="1">
      <alignment horizontal="center" vertical="center" textRotation="180"/>
    </xf>
    <xf numFmtId="0" fontId="11" fillId="7" borderId="0" xfId="0" applyFont="1" applyFill="1" applyBorder="1" applyAlignment="1">
      <alignment horizontal="center" vertical="center" textRotation="180"/>
    </xf>
    <xf numFmtId="0" fontId="11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xtL6V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27"/>
  <sheetViews>
    <sheetView zoomScale="125" zoomScaleNormal="125" workbookViewId="0">
      <selection activeCell="D3" sqref="D3"/>
    </sheetView>
  </sheetViews>
  <sheetFormatPr baseColWidth="10" defaultColWidth="2.625" defaultRowHeight="16" x14ac:dyDescent="0.2"/>
  <cols>
    <col min="1" max="1" width="2.875" customWidth="1"/>
  </cols>
  <sheetData>
    <row r="1" spans="1:96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J1" s="3"/>
      <c r="BK1" s="3"/>
      <c r="BL1" s="3"/>
      <c r="BM1" s="3"/>
      <c r="BN1" s="3"/>
      <c r="BO1" s="3"/>
      <c r="BP1" s="3"/>
      <c r="BQ1" s="3"/>
      <c r="BS1" s="3"/>
      <c r="BT1" s="3"/>
      <c r="BU1" s="3"/>
      <c r="BV1" s="3"/>
      <c r="BW1" s="3"/>
      <c r="BX1" s="3"/>
      <c r="BY1" s="3"/>
      <c r="CA1" s="3"/>
      <c r="CB1" s="3"/>
      <c r="CC1" s="3"/>
      <c r="CD1" s="3"/>
      <c r="CE1" s="3"/>
      <c r="CF1" s="3"/>
      <c r="CG1" s="3"/>
      <c r="CH1" s="3"/>
      <c r="CJ1" s="3"/>
      <c r="CK1" s="3"/>
      <c r="CL1" s="3"/>
      <c r="CM1" s="3"/>
      <c r="CN1" s="3"/>
      <c r="CO1" s="3"/>
      <c r="CP1" s="3"/>
      <c r="CQ1" s="3"/>
    </row>
    <row r="2" spans="1:96" s="6" customFormat="1" x14ac:dyDescent="0.2">
      <c r="A2" s="4"/>
      <c r="B2" s="80" t="str">
        <f>INDEX({"Jan","Feb","Mar","Apr","May","Jun","Jul","Aug","Sep","Oct","Nov","Dec"},G2)</f>
        <v>Sep</v>
      </c>
      <c r="C2" s="80"/>
      <c r="D2" s="82">
        <v>2020</v>
      </c>
      <c r="E2" s="82"/>
      <c r="F2" s="82"/>
      <c r="G2" s="83">
        <v>9</v>
      </c>
      <c r="H2" s="83"/>
      <c r="I2" s="5"/>
      <c r="J2" s="4"/>
      <c r="K2" s="80" t="str">
        <f>INDEX({"Jan","Feb","Mar","Apr","May","Jun","Jul","Aug","Sep","Oct","Nov","Dec"},P2)</f>
        <v>Oct</v>
      </c>
      <c r="L2" s="80"/>
      <c r="M2" s="80">
        <f>IF(P2=1,1,0)+D2</f>
        <v>2020</v>
      </c>
      <c r="N2" s="80"/>
      <c r="O2" s="80"/>
      <c r="P2" s="81">
        <f>1+MOD(G2,12)</f>
        <v>10</v>
      </c>
      <c r="Q2" s="81"/>
      <c r="S2" s="4"/>
      <c r="T2" s="80" t="str">
        <f>INDEX({"Jan","Feb","Mar","Apr","May","Jun","Jul","Aug","Sep","Oct","Nov","Dec"},Y2)</f>
        <v>Nov</v>
      </c>
      <c r="U2" s="80"/>
      <c r="V2" s="80">
        <f>IF(Y2=1,1,0)+M2</f>
        <v>2020</v>
      </c>
      <c r="W2" s="80"/>
      <c r="X2" s="80"/>
      <c r="Y2" s="81">
        <f>1+MOD(P2,12)</f>
        <v>11</v>
      </c>
      <c r="Z2" s="81"/>
      <c r="BR2" s="5"/>
      <c r="CR2" s="5"/>
    </row>
    <row r="3" spans="1:96" s="12" customFormat="1" ht="12" x14ac:dyDescent="0.15">
      <c r="A3" s="7"/>
      <c r="B3" s="8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10" t="s">
        <v>11</v>
      </c>
      <c r="I3" s="11"/>
      <c r="J3" s="7"/>
      <c r="K3" s="8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10" t="s">
        <v>11</v>
      </c>
      <c r="S3" s="7"/>
      <c r="T3" s="8" t="s">
        <v>11</v>
      </c>
      <c r="U3" s="9" t="s">
        <v>12</v>
      </c>
      <c r="V3" s="9" t="s">
        <v>13</v>
      </c>
      <c r="W3" s="9" t="s">
        <v>14</v>
      </c>
      <c r="X3" s="9" t="s">
        <v>15</v>
      </c>
      <c r="Y3" s="9" t="s">
        <v>16</v>
      </c>
      <c r="Z3" s="10" t="s">
        <v>11</v>
      </c>
      <c r="BR3" s="11"/>
      <c r="CR3" s="11"/>
    </row>
    <row r="4" spans="1:96" x14ac:dyDescent="0.2">
      <c r="A4" s="1">
        <f>FLOOR((6+DATE(D2,G2,H4)-DATE(D2,1,1))/7,1)</f>
        <v>36</v>
      </c>
      <c r="B4" s="13" t="str">
        <f>IF(H4&gt;6,H4-6,"")</f>
        <v/>
      </c>
      <c r="C4" s="14" t="str">
        <f>IF(H4&gt;5,H4-5,"")</f>
        <v/>
      </c>
      <c r="D4" s="14">
        <f>IF(H4&gt;4,H4-4,"")</f>
        <v>1</v>
      </c>
      <c r="E4" s="14">
        <f>IF(H4&gt;3,H4-3,"")</f>
        <v>2</v>
      </c>
      <c r="F4" s="14">
        <f>IF(H4&gt;2,H4-2,"")</f>
        <v>3</v>
      </c>
      <c r="G4" s="14">
        <f>IF(H4&gt;1,H4-1,"")</f>
        <v>4</v>
      </c>
      <c r="H4" s="15">
        <f>8-WEEKDAY(DATE(D2,G2,1))</f>
        <v>5</v>
      </c>
      <c r="I4" s="3"/>
      <c r="J4" s="1">
        <f>FLOOR((6+DATE(M2,P2,Q4)-DATE(M2,1,1))/7,1)</f>
        <v>40</v>
      </c>
      <c r="K4" s="13" t="str">
        <f>IF(Q4&gt;6,Q4-6,"")</f>
        <v/>
      </c>
      <c r="L4" s="14" t="str">
        <f>IF(Q4&gt;5,Q4-5,"")</f>
        <v/>
      </c>
      <c r="M4" s="14" t="str">
        <f>IF(Q4&gt;4,Q4-4,"")</f>
        <v/>
      </c>
      <c r="N4" s="14" t="str">
        <f>IF(Q4&gt;3,Q4-3,"")</f>
        <v/>
      </c>
      <c r="O4" s="14">
        <f>IF(Q4&gt;2,Q4-2,"")</f>
        <v>1</v>
      </c>
      <c r="P4" s="14">
        <f>IF(Q4&gt;1,Q4-1,"")</f>
        <v>2</v>
      </c>
      <c r="Q4" s="15">
        <f>8-WEEKDAY(DATE(M2,P2,1))</f>
        <v>3</v>
      </c>
      <c r="S4" s="1">
        <f>FLOOR((6+DATE(V2,Y2,Z4)-DATE(V2,1,1))/7,1)</f>
        <v>45</v>
      </c>
      <c r="T4" s="13">
        <f>IF(Z4&gt;6,Z4-6,"")</f>
        <v>1</v>
      </c>
      <c r="U4" s="14">
        <f>IF(Z4&gt;5,Z4-5,"")</f>
        <v>2</v>
      </c>
      <c r="V4" s="14">
        <f>IF(Z4&gt;4,Z4-4,"")</f>
        <v>3</v>
      </c>
      <c r="W4" s="14">
        <f>IF(Z4&gt;3,Z4-3,"")</f>
        <v>4</v>
      </c>
      <c r="X4" s="14">
        <f>IF(Z4&gt;2,Z4-2,"")</f>
        <v>5</v>
      </c>
      <c r="Y4" s="14">
        <f>IF(Z4&gt;1,Z4-1,"")</f>
        <v>6</v>
      </c>
      <c r="Z4" s="15">
        <f>8-WEEKDAY(DATE(V2,Y2,1))</f>
        <v>7</v>
      </c>
      <c r="BR4" s="3"/>
      <c r="CR4" s="3"/>
    </row>
    <row r="5" spans="1:96" x14ac:dyDescent="0.2">
      <c r="A5" s="2">
        <f>1+A4</f>
        <v>37</v>
      </c>
      <c r="B5" s="16">
        <f>1+H4</f>
        <v>6</v>
      </c>
      <c r="C5" s="17">
        <f t="shared" ref="C5:H7" si="0">1+B5</f>
        <v>7</v>
      </c>
      <c r="D5" s="17">
        <f t="shared" si="0"/>
        <v>8</v>
      </c>
      <c r="E5" s="17">
        <f t="shared" si="0"/>
        <v>9</v>
      </c>
      <c r="F5" s="17">
        <f t="shared" si="0"/>
        <v>10</v>
      </c>
      <c r="G5" s="17">
        <f t="shared" si="0"/>
        <v>11</v>
      </c>
      <c r="H5" s="18">
        <f t="shared" si="0"/>
        <v>12</v>
      </c>
      <c r="I5" s="3"/>
      <c r="J5" s="2">
        <f>1+J4</f>
        <v>41</v>
      </c>
      <c r="K5" s="16">
        <f>1+Q4</f>
        <v>4</v>
      </c>
      <c r="L5" s="17">
        <f t="shared" ref="L5:Q7" si="1">1+K5</f>
        <v>5</v>
      </c>
      <c r="M5" s="17">
        <f t="shared" si="1"/>
        <v>6</v>
      </c>
      <c r="N5" s="17">
        <f t="shared" si="1"/>
        <v>7</v>
      </c>
      <c r="O5" s="17">
        <f t="shared" si="1"/>
        <v>8</v>
      </c>
      <c r="P5" s="17">
        <f t="shared" si="1"/>
        <v>9</v>
      </c>
      <c r="Q5" s="18">
        <f t="shared" si="1"/>
        <v>10</v>
      </c>
      <c r="S5" s="2">
        <f>1+S4</f>
        <v>46</v>
      </c>
      <c r="T5" s="16">
        <f>1+Z4</f>
        <v>8</v>
      </c>
      <c r="U5" s="17">
        <f t="shared" ref="U5:Z7" si="2">1+T5</f>
        <v>9</v>
      </c>
      <c r="V5" s="17">
        <f t="shared" si="2"/>
        <v>10</v>
      </c>
      <c r="W5" s="17">
        <f t="shared" si="2"/>
        <v>11</v>
      </c>
      <c r="X5" s="17">
        <f t="shared" si="2"/>
        <v>12</v>
      </c>
      <c r="Y5" s="17">
        <f t="shared" si="2"/>
        <v>13</v>
      </c>
      <c r="Z5" s="18">
        <f t="shared" si="2"/>
        <v>14</v>
      </c>
      <c r="BR5" s="3"/>
      <c r="CR5" s="3"/>
    </row>
    <row r="6" spans="1:96" x14ac:dyDescent="0.2">
      <c r="A6" s="2">
        <f>1+A5</f>
        <v>38</v>
      </c>
      <c r="B6" s="16">
        <f>1+H5</f>
        <v>13</v>
      </c>
      <c r="C6" s="17">
        <f t="shared" si="0"/>
        <v>14</v>
      </c>
      <c r="D6" s="17">
        <f t="shared" si="0"/>
        <v>15</v>
      </c>
      <c r="E6" s="17">
        <f t="shared" si="0"/>
        <v>16</v>
      </c>
      <c r="F6" s="17">
        <f t="shared" si="0"/>
        <v>17</v>
      </c>
      <c r="G6" s="17">
        <f t="shared" si="0"/>
        <v>18</v>
      </c>
      <c r="H6" s="18">
        <f t="shared" si="0"/>
        <v>19</v>
      </c>
      <c r="I6" s="3"/>
      <c r="J6" s="2">
        <f>1+J5</f>
        <v>42</v>
      </c>
      <c r="K6" s="16">
        <f>1+Q5</f>
        <v>11</v>
      </c>
      <c r="L6" s="17">
        <f t="shared" si="1"/>
        <v>12</v>
      </c>
      <c r="M6" s="17">
        <f t="shared" si="1"/>
        <v>13</v>
      </c>
      <c r="N6" s="17">
        <f t="shared" si="1"/>
        <v>14</v>
      </c>
      <c r="O6" s="17">
        <f t="shared" si="1"/>
        <v>15</v>
      </c>
      <c r="P6" s="17">
        <f t="shared" si="1"/>
        <v>16</v>
      </c>
      <c r="Q6" s="18">
        <f t="shared" si="1"/>
        <v>17</v>
      </c>
      <c r="S6" s="2">
        <f>1+S5</f>
        <v>47</v>
      </c>
      <c r="T6" s="16">
        <f>1+Z5</f>
        <v>15</v>
      </c>
      <c r="U6" s="17">
        <f t="shared" si="2"/>
        <v>16</v>
      </c>
      <c r="V6" s="17">
        <f t="shared" si="2"/>
        <v>17</v>
      </c>
      <c r="W6" s="17">
        <f t="shared" si="2"/>
        <v>18</v>
      </c>
      <c r="X6" s="17">
        <f t="shared" si="2"/>
        <v>19</v>
      </c>
      <c r="Y6" s="17">
        <f t="shared" si="2"/>
        <v>20</v>
      </c>
      <c r="Z6" s="18">
        <f t="shared" si="2"/>
        <v>21</v>
      </c>
      <c r="BR6" s="3"/>
      <c r="CR6" s="3"/>
    </row>
    <row r="7" spans="1:96" x14ac:dyDescent="0.2">
      <c r="A7" s="2">
        <f>1+A6</f>
        <v>39</v>
      </c>
      <c r="B7" s="16">
        <f>1+H6</f>
        <v>20</v>
      </c>
      <c r="C7" s="17">
        <f t="shared" si="0"/>
        <v>21</v>
      </c>
      <c r="D7" s="17">
        <f t="shared" si="0"/>
        <v>22</v>
      </c>
      <c r="E7" s="17">
        <f t="shared" si="0"/>
        <v>23</v>
      </c>
      <c r="F7" s="17">
        <f t="shared" si="0"/>
        <v>24</v>
      </c>
      <c r="G7" s="17">
        <f t="shared" si="0"/>
        <v>25</v>
      </c>
      <c r="H7" s="19">
        <f t="shared" si="0"/>
        <v>26</v>
      </c>
      <c r="I7" s="3"/>
      <c r="J7" s="2">
        <f>1+J6</f>
        <v>43</v>
      </c>
      <c r="K7" s="16">
        <f>1+Q6</f>
        <v>18</v>
      </c>
      <c r="L7" s="17">
        <f t="shared" si="1"/>
        <v>19</v>
      </c>
      <c r="M7" s="17">
        <f t="shared" si="1"/>
        <v>20</v>
      </c>
      <c r="N7" s="17">
        <f t="shared" si="1"/>
        <v>21</v>
      </c>
      <c r="O7" s="17">
        <f t="shared" si="1"/>
        <v>22</v>
      </c>
      <c r="P7" s="17">
        <f t="shared" si="1"/>
        <v>23</v>
      </c>
      <c r="Q7" s="19">
        <f t="shared" si="1"/>
        <v>24</v>
      </c>
      <c r="S7" s="2">
        <f>1+S6</f>
        <v>48</v>
      </c>
      <c r="T7" s="16">
        <f>1+Z6</f>
        <v>22</v>
      </c>
      <c r="U7" s="17">
        <f t="shared" si="2"/>
        <v>23</v>
      </c>
      <c r="V7" s="17">
        <f t="shared" si="2"/>
        <v>24</v>
      </c>
      <c r="W7" s="17">
        <f t="shared" si="2"/>
        <v>25</v>
      </c>
      <c r="X7" s="17">
        <f t="shared" si="2"/>
        <v>26</v>
      </c>
      <c r="Y7" s="17">
        <f t="shared" si="2"/>
        <v>27</v>
      </c>
      <c r="Z7" s="19">
        <f t="shared" si="2"/>
        <v>28</v>
      </c>
    </row>
    <row r="8" spans="1:96" x14ac:dyDescent="0.2">
      <c r="A8" s="2">
        <f>IF(B8="","",1+A7)</f>
        <v>40</v>
      </c>
      <c r="B8" s="16">
        <f>IF(MONTH(DATE(D2,G2,14+B6))=G2,14+B6,"")</f>
        <v>27</v>
      </c>
      <c r="C8" s="17">
        <f>IF(MONTH(DATE(D2,G2,14+C6))=G2,14+C6,"")</f>
        <v>28</v>
      </c>
      <c r="D8" s="17">
        <f>IF(MONTH(DATE(D2,G2,14+D6))=G2,14+D6,"")</f>
        <v>29</v>
      </c>
      <c r="E8" s="17">
        <f>IF(MONTH(DATE(D2,G2,14+E6))=G2,14+E6,"")</f>
        <v>30</v>
      </c>
      <c r="F8" s="17" t="str">
        <f>IF(MONTH(DATE(D2,G2,14+F6))=G2,14+F6,"")</f>
        <v/>
      </c>
      <c r="G8" s="17" t="str">
        <f>IF(MONTH(DATE(D2,G2,14+G6))=G2,14+G6,"")</f>
        <v/>
      </c>
      <c r="H8" s="18" t="str">
        <f>IF(MONTH(DATE(D2,G2,14+H6))=G2,14+H6,"")</f>
        <v/>
      </c>
      <c r="I8" s="3"/>
      <c r="J8" s="2">
        <f>IF(K8="","",1+J7)</f>
        <v>44</v>
      </c>
      <c r="K8" s="16">
        <f>IF(MONTH(DATE(M2,P2,14+K6))=P2,14+K6,"")</f>
        <v>25</v>
      </c>
      <c r="L8" s="17">
        <f>IF(MONTH(DATE(M2,P2,14+L6))=P2,14+L6,"")</f>
        <v>26</v>
      </c>
      <c r="M8" s="17">
        <f>IF(MONTH(DATE(M2,P2,14+M6))=P2,14+M6,"")</f>
        <v>27</v>
      </c>
      <c r="N8" s="17">
        <f>IF(MONTH(DATE(M2,P2,14+N6))=P2,14+N6,"")</f>
        <v>28</v>
      </c>
      <c r="O8" s="17">
        <f>IF(MONTH(DATE(M2,P2,14+O6))=P2,14+O6,"")</f>
        <v>29</v>
      </c>
      <c r="P8" s="17">
        <f>IF(MONTH(DATE(M2,P2,14+P6))=P2,14+P6,"")</f>
        <v>30</v>
      </c>
      <c r="Q8" s="18">
        <f>IF(MONTH(DATE(M2,P2,14+Q6))=P2,14+Q6,"")</f>
        <v>31</v>
      </c>
      <c r="S8" s="2">
        <f>IF(T8="","",1+S7)</f>
        <v>49</v>
      </c>
      <c r="T8" s="16">
        <f>IF(MONTH(DATE(V2,Y2,14+T6))=Y2,14+T6,"")</f>
        <v>29</v>
      </c>
      <c r="U8" s="17">
        <f>IF(MONTH(DATE(V2,Y2,14+U6))=Y2,14+U6,"")</f>
        <v>30</v>
      </c>
      <c r="V8" s="17" t="str">
        <f>IF(MONTH(DATE(V2,Y2,14+V6))=Y2,14+V6,"")</f>
        <v/>
      </c>
      <c r="W8" s="17" t="str">
        <f>IF(MONTH(DATE(V2,Y2,14+W6))=Y2,14+W6,"")</f>
        <v/>
      </c>
      <c r="X8" s="17" t="str">
        <f>IF(MONTH(DATE(V2,Y2,14+X6))=Y2,14+X6,"")</f>
        <v/>
      </c>
      <c r="Y8" s="17" t="str">
        <f>IF(MONTH(DATE(V2,Y2,14+Y6))=Y2,14+Y6,"")</f>
        <v/>
      </c>
      <c r="Z8" s="18" t="str">
        <f>IF(MONTH(DATE(V2,Y2,14+Z6))=Y2,14+Z6,"")</f>
        <v/>
      </c>
    </row>
    <row r="9" spans="1:96" x14ac:dyDescent="0.2">
      <c r="A9" s="2" t="str">
        <f>IF(B9="","",1+A8)</f>
        <v/>
      </c>
      <c r="B9" s="20" t="str">
        <f>IF(MONTH(DATE(D2,G2,14+B7))=G2,14+B7,"")</f>
        <v/>
      </c>
      <c r="C9" s="21" t="str">
        <f>IF(MONTH(DATE(D2,G2,14+C7))=G2,14+C7,"")</f>
        <v/>
      </c>
      <c r="D9" s="21"/>
      <c r="E9" s="21"/>
      <c r="F9" s="21"/>
      <c r="G9" s="21"/>
      <c r="H9" s="22"/>
      <c r="I9" s="3"/>
      <c r="J9" s="2" t="str">
        <f>IF(K9="","",1+J8)</f>
        <v/>
      </c>
      <c r="K9" s="20" t="str">
        <f>IF(MONTH(DATE(M2,P2,14+K7))=P2,14+K7,"")</f>
        <v/>
      </c>
      <c r="L9" s="21" t="str">
        <f>IF(MONTH(DATE(M2,P2,14+L7))=P2,14+L7,"")</f>
        <v/>
      </c>
      <c r="M9" s="21"/>
      <c r="N9" s="21"/>
      <c r="O9" s="21"/>
      <c r="P9" s="21"/>
      <c r="Q9" s="22"/>
      <c r="S9" s="2" t="str">
        <f>IF(T9="","",1+S8)</f>
        <v/>
      </c>
      <c r="T9" s="20" t="str">
        <f>IF(MONTH(DATE(V2,Y2,14+T7))=Y2,14+T7,"")</f>
        <v/>
      </c>
      <c r="U9" s="21" t="str">
        <f>IF(MONTH(DATE(V2,Y2,14+U7))=Y2,14+U7,"")</f>
        <v/>
      </c>
      <c r="V9" s="21"/>
      <c r="W9" s="21"/>
      <c r="X9" s="21"/>
      <c r="Y9" s="21"/>
      <c r="Z9" s="22"/>
    </row>
    <row r="11" spans="1:96" x14ac:dyDescent="0.2">
      <c r="A11" s="4"/>
      <c r="B11" s="80" t="str">
        <f>INDEX({"Jan","Feb","Mar","Apr","May","Jun","Jul","Aug","Sep","Oct","Nov","Dec"},G11)</f>
        <v>Dec</v>
      </c>
      <c r="C11" s="80"/>
      <c r="D11" s="80">
        <f>IF(G11=1,1,0)+V2</f>
        <v>2020</v>
      </c>
      <c r="E11" s="80"/>
      <c r="F11" s="80"/>
      <c r="G11" s="81">
        <f>1+MOD(Y2,12)</f>
        <v>12</v>
      </c>
      <c r="H11" s="81"/>
      <c r="I11" s="6"/>
      <c r="J11" s="4"/>
      <c r="K11" s="80" t="str">
        <f>INDEX({"Jan","Feb","Mar","Apr","May","Jun","Jul","Aug","Sep","Oct","Nov","Dec"},P11)</f>
        <v>Jan</v>
      </c>
      <c r="L11" s="80"/>
      <c r="M11" s="80">
        <f>IF(P11=1,1,0)+D11</f>
        <v>2021</v>
      </c>
      <c r="N11" s="80"/>
      <c r="O11" s="80"/>
      <c r="P11" s="81">
        <f>1+MOD(G11,12)</f>
        <v>1</v>
      </c>
      <c r="Q11" s="81"/>
      <c r="R11" s="6"/>
      <c r="S11" s="4"/>
      <c r="T11" s="80" t="str">
        <f>INDEX({"Jan","Feb","Mar","Apr","May","Jun","Jul","Aug","Sep","Oct","Nov","Dec"},Y11)</f>
        <v>Feb</v>
      </c>
      <c r="U11" s="80"/>
      <c r="V11" s="80">
        <f>IF(Y11=1,1,0)+M11</f>
        <v>2021</v>
      </c>
      <c r="W11" s="80"/>
      <c r="X11" s="80"/>
      <c r="Y11" s="81">
        <f>1+MOD(P11,12)</f>
        <v>2</v>
      </c>
      <c r="Z11" s="81"/>
    </row>
    <row r="12" spans="1:96" x14ac:dyDescent="0.2">
      <c r="A12" s="7"/>
      <c r="B12" s="8" t="s">
        <v>11</v>
      </c>
      <c r="C12" s="9" t="s">
        <v>12</v>
      </c>
      <c r="D12" s="9" t="s">
        <v>13</v>
      </c>
      <c r="E12" s="9" t="s">
        <v>14</v>
      </c>
      <c r="F12" s="9" t="s">
        <v>15</v>
      </c>
      <c r="G12" s="9" t="s">
        <v>16</v>
      </c>
      <c r="H12" s="10" t="s">
        <v>11</v>
      </c>
      <c r="I12" s="12"/>
      <c r="J12" s="7"/>
      <c r="K12" s="8" t="s">
        <v>11</v>
      </c>
      <c r="L12" s="9" t="s">
        <v>12</v>
      </c>
      <c r="M12" s="9" t="s">
        <v>13</v>
      </c>
      <c r="N12" s="9" t="s">
        <v>14</v>
      </c>
      <c r="O12" s="9" t="s">
        <v>15</v>
      </c>
      <c r="P12" s="9" t="s">
        <v>16</v>
      </c>
      <c r="Q12" s="10" t="s">
        <v>11</v>
      </c>
      <c r="R12" s="12"/>
      <c r="S12" s="7"/>
      <c r="T12" s="8" t="s">
        <v>11</v>
      </c>
      <c r="U12" s="9" t="s">
        <v>12</v>
      </c>
      <c r="V12" s="9" t="s">
        <v>13</v>
      </c>
      <c r="W12" s="9" t="s">
        <v>14</v>
      </c>
      <c r="X12" s="9" t="s">
        <v>15</v>
      </c>
      <c r="Y12" s="9" t="s">
        <v>16</v>
      </c>
      <c r="Z12" s="10" t="s">
        <v>11</v>
      </c>
    </row>
    <row r="13" spans="1:96" x14ac:dyDescent="0.2">
      <c r="A13" s="1">
        <f>FLOOR((6+DATE(D11,G11,H13)-DATE(D11,1,1))/7,1)</f>
        <v>49</v>
      </c>
      <c r="B13" s="13" t="str">
        <f>IF(H13&gt;6,H13-6,"")</f>
        <v/>
      </c>
      <c r="C13" s="14" t="str">
        <f>IF(H13&gt;5,H13-5,"")</f>
        <v/>
      </c>
      <c r="D13" s="14">
        <f>IF(H13&gt;4,H13-4,"")</f>
        <v>1</v>
      </c>
      <c r="E13" s="14">
        <f>IF(H13&gt;3,H13-3,"")</f>
        <v>2</v>
      </c>
      <c r="F13" s="14">
        <f>IF(H13&gt;2,H13-2,"")</f>
        <v>3</v>
      </c>
      <c r="G13" s="14">
        <f>IF(H13&gt;1,H13-1,"")</f>
        <v>4</v>
      </c>
      <c r="H13" s="15">
        <f>8-WEEKDAY(DATE(D11,G11,1))</f>
        <v>5</v>
      </c>
      <c r="J13" s="1">
        <f>FLOOR((6+DATE(M11,P11,Q13)-DATE(M11,1,1))/7,1)</f>
        <v>1</v>
      </c>
      <c r="K13" s="13" t="str">
        <f>IF(Q13&gt;6,Q13-6,"")</f>
        <v/>
      </c>
      <c r="L13" s="14" t="str">
        <f>IF(Q13&gt;5,Q13-5,"")</f>
        <v/>
      </c>
      <c r="M13" s="14" t="str">
        <f>IF(Q13&gt;4,Q13-4,"")</f>
        <v/>
      </c>
      <c r="N13" s="14" t="str">
        <f>IF(Q13&gt;3,Q13-3,"")</f>
        <v/>
      </c>
      <c r="O13" s="14" t="str">
        <f>IF(Q13&gt;2,Q13-2,"")</f>
        <v/>
      </c>
      <c r="P13" s="14">
        <f>IF(Q13&gt;1,Q13-1,"")</f>
        <v>1</v>
      </c>
      <c r="Q13" s="15">
        <f>8-WEEKDAY(DATE(M11,P11,1))</f>
        <v>2</v>
      </c>
      <c r="S13" s="1">
        <f>FLOOR((6+DATE(V11,Y11,Z13)-DATE(V11,1,1))/7,1)</f>
        <v>6</v>
      </c>
      <c r="T13" s="13" t="str">
        <f>IF(Z13&gt;6,Z13-6,"")</f>
        <v/>
      </c>
      <c r="U13" s="14">
        <f>IF(Z13&gt;5,Z13-5,"")</f>
        <v>1</v>
      </c>
      <c r="V13" s="14">
        <f>IF(Z13&gt;4,Z13-4,"")</f>
        <v>2</v>
      </c>
      <c r="W13" s="14">
        <f>IF(Z13&gt;3,Z13-3,"")</f>
        <v>3</v>
      </c>
      <c r="X13" s="14">
        <f>IF(Z13&gt;2,Z13-2,"")</f>
        <v>4</v>
      </c>
      <c r="Y13" s="14">
        <f>IF(Z13&gt;1,Z13-1,"")</f>
        <v>5</v>
      </c>
      <c r="Z13" s="15">
        <f>8-WEEKDAY(DATE(V11,Y11,1))</f>
        <v>6</v>
      </c>
    </row>
    <row r="14" spans="1:96" x14ac:dyDescent="0.2">
      <c r="A14" s="2">
        <f>1+A13</f>
        <v>50</v>
      </c>
      <c r="B14" s="16">
        <f>1+H13</f>
        <v>6</v>
      </c>
      <c r="C14" s="17">
        <f t="shared" ref="C14:H16" si="3">1+B14</f>
        <v>7</v>
      </c>
      <c r="D14" s="17">
        <f t="shared" si="3"/>
        <v>8</v>
      </c>
      <c r="E14" s="17">
        <f t="shared" si="3"/>
        <v>9</v>
      </c>
      <c r="F14" s="17">
        <f t="shared" si="3"/>
        <v>10</v>
      </c>
      <c r="G14" s="17">
        <f t="shared" si="3"/>
        <v>11</v>
      </c>
      <c r="H14" s="18">
        <f t="shared" si="3"/>
        <v>12</v>
      </c>
      <c r="J14" s="2">
        <f>1+J13</f>
        <v>2</v>
      </c>
      <c r="K14" s="16">
        <f>1+Q13</f>
        <v>3</v>
      </c>
      <c r="L14" s="17">
        <f t="shared" ref="L14:Q16" si="4">1+K14</f>
        <v>4</v>
      </c>
      <c r="M14" s="17">
        <f t="shared" si="4"/>
        <v>5</v>
      </c>
      <c r="N14" s="17">
        <f t="shared" si="4"/>
        <v>6</v>
      </c>
      <c r="O14" s="17">
        <f t="shared" si="4"/>
        <v>7</v>
      </c>
      <c r="P14" s="17">
        <f t="shared" si="4"/>
        <v>8</v>
      </c>
      <c r="Q14" s="18">
        <f t="shared" si="4"/>
        <v>9</v>
      </c>
      <c r="S14" s="2">
        <f>1+S13</f>
        <v>7</v>
      </c>
      <c r="T14" s="16">
        <f>1+Z13</f>
        <v>7</v>
      </c>
      <c r="U14" s="17">
        <f t="shared" ref="U14:Z16" si="5">1+T14</f>
        <v>8</v>
      </c>
      <c r="V14" s="17">
        <f t="shared" si="5"/>
        <v>9</v>
      </c>
      <c r="W14" s="17">
        <f t="shared" si="5"/>
        <v>10</v>
      </c>
      <c r="X14" s="17">
        <f t="shared" si="5"/>
        <v>11</v>
      </c>
      <c r="Y14" s="17">
        <f t="shared" si="5"/>
        <v>12</v>
      </c>
      <c r="Z14" s="18">
        <f t="shared" si="5"/>
        <v>13</v>
      </c>
    </row>
    <row r="15" spans="1:96" x14ac:dyDescent="0.2">
      <c r="A15" s="2">
        <f>1+A14</f>
        <v>51</v>
      </c>
      <c r="B15" s="16">
        <f>1+H14</f>
        <v>13</v>
      </c>
      <c r="C15" s="17">
        <f t="shared" si="3"/>
        <v>14</v>
      </c>
      <c r="D15" s="17">
        <f t="shared" si="3"/>
        <v>15</v>
      </c>
      <c r="E15" s="17">
        <f t="shared" si="3"/>
        <v>16</v>
      </c>
      <c r="F15" s="17">
        <f t="shared" si="3"/>
        <v>17</v>
      </c>
      <c r="G15" s="17">
        <f t="shared" si="3"/>
        <v>18</v>
      </c>
      <c r="H15" s="18">
        <f t="shared" si="3"/>
        <v>19</v>
      </c>
      <c r="J15" s="2">
        <f>1+J14</f>
        <v>3</v>
      </c>
      <c r="K15" s="16">
        <f>1+Q14</f>
        <v>10</v>
      </c>
      <c r="L15" s="17">
        <f t="shared" si="4"/>
        <v>11</v>
      </c>
      <c r="M15" s="17">
        <f t="shared" si="4"/>
        <v>12</v>
      </c>
      <c r="N15" s="17">
        <f t="shared" si="4"/>
        <v>13</v>
      </c>
      <c r="O15" s="17">
        <f t="shared" si="4"/>
        <v>14</v>
      </c>
      <c r="P15" s="17">
        <f t="shared" si="4"/>
        <v>15</v>
      </c>
      <c r="Q15" s="18">
        <f t="shared" si="4"/>
        <v>16</v>
      </c>
      <c r="S15" s="2">
        <f>1+S14</f>
        <v>8</v>
      </c>
      <c r="T15" s="16">
        <f>1+Z14</f>
        <v>14</v>
      </c>
      <c r="U15" s="17">
        <f t="shared" si="5"/>
        <v>15</v>
      </c>
      <c r="V15" s="17">
        <f t="shared" si="5"/>
        <v>16</v>
      </c>
      <c r="W15" s="17">
        <f t="shared" si="5"/>
        <v>17</v>
      </c>
      <c r="X15" s="17">
        <f t="shared" si="5"/>
        <v>18</v>
      </c>
      <c r="Y15" s="17">
        <f t="shared" si="5"/>
        <v>19</v>
      </c>
      <c r="Z15" s="18">
        <f t="shared" si="5"/>
        <v>20</v>
      </c>
    </row>
    <row r="16" spans="1:96" x14ac:dyDescent="0.2">
      <c r="A16" s="2">
        <f>1+A15</f>
        <v>52</v>
      </c>
      <c r="B16" s="16">
        <f>1+H15</f>
        <v>20</v>
      </c>
      <c r="C16" s="17">
        <f t="shared" si="3"/>
        <v>21</v>
      </c>
      <c r="D16" s="17">
        <f t="shared" si="3"/>
        <v>22</v>
      </c>
      <c r="E16" s="17">
        <f t="shared" si="3"/>
        <v>23</v>
      </c>
      <c r="F16" s="17">
        <f t="shared" si="3"/>
        <v>24</v>
      </c>
      <c r="G16" s="17">
        <f t="shared" si="3"/>
        <v>25</v>
      </c>
      <c r="H16" s="19">
        <f t="shared" si="3"/>
        <v>26</v>
      </c>
      <c r="J16" s="2">
        <f>1+J15</f>
        <v>4</v>
      </c>
      <c r="K16" s="16">
        <f>1+Q15</f>
        <v>17</v>
      </c>
      <c r="L16" s="17">
        <f t="shared" si="4"/>
        <v>18</v>
      </c>
      <c r="M16" s="17">
        <f t="shared" si="4"/>
        <v>19</v>
      </c>
      <c r="N16" s="17">
        <f t="shared" si="4"/>
        <v>20</v>
      </c>
      <c r="O16" s="17">
        <f t="shared" si="4"/>
        <v>21</v>
      </c>
      <c r="P16" s="17">
        <f t="shared" si="4"/>
        <v>22</v>
      </c>
      <c r="Q16" s="19">
        <f t="shared" si="4"/>
        <v>23</v>
      </c>
      <c r="S16" s="2">
        <f>1+S15</f>
        <v>9</v>
      </c>
      <c r="T16" s="16">
        <f>1+Z15</f>
        <v>21</v>
      </c>
      <c r="U16" s="17">
        <f t="shared" si="5"/>
        <v>22</v>
      </c>
      <c r="V16" s="17">
        <f t="shared" si="5"/>
        <v>23</v>
      </c>
      <c r="W16" s="17">
        <f t="shared" si="5"/>
        <v>24</v>
      </c>
      <c r="X16" s="17">
        <f t="shared" si="5"/>
        <v>25</v>
      </c>
      <c r="Y16" s="17">
        <f t="shared" si="5"/>
        <v>26</v>
      </c>
      <c r="Z16" s="19">
        <f t="shared" si="5"/>
        <v>27</v>
      </c>
    </row>
    <row r="17" spans="1:26" x14ac:dyDescent="0.2">
      <c r="A17" s="2">
        <f>IF(B17="","",1+A16)</f>
        <v>53</v>
      </c>
      <c r="B17" s="16">
        <f>IF(MONTH(DATE(D11,G11,14+B15))=G11,14+B15,"")</f>
        <v>27</v>
      </c>
      <c r="C17" s="17">
        <f>IF(MONTH(DATE(D11,G11,14+C15))=G11,14+C15,"")</f>
        <v>28</v>
      </c>
      <c r="D17" s="17">
        <f>IF(MONTH(DATE(D11,G11,14+D15))=G11,14+D15,"")</f>
        <v>29</v>
      </c>
      <c r="E17" s="17">
        <f>IF(MONTH(DATE(D11,G11,14+E15))=G11,14+E15,"")</f>
        <v>30</v>
      </c>
      <c r="F17" s="17">
        <f>IF(MONTH(DATE(D11,G11,14+F15))=G11,14+F15,"")</f>
        <v>31</v>
      </c>
      <c r="G17" s="17" t="str">
        <f>IF(MONTH(DATE(D11,G11,14+G15))=G11,14+G15,"")</f>
        <v/>
      </c>
      <c r="H17" s="18" t="str">
        <f>IF(MONTH(DATE(D11,G11,14+H15))=G11,14+H15,"")</f>
        <v/>
      </c>
      <c r="J17" s="2">
        <f>IF(K17="","",1+J16)</f>
        <v>5</v>
      </c>
      <c r="K17" s="16">
        <f>IF(MONTH(DATE(M11,P11,14+K15))=P11,14+K15,"")</f>
        <v>24</v>
      </c>
      <c r="L17" s="17">
        <f>IF(MONTH(DATE(M11,P11,14+L15))=P11,14+L15,"")</f>
        <v>25</v>
      </c>
      <c r="M17" s="17">
        <f>IF(MONTH(DATE(M11,P11,14+M15))=P11,14+M15,"")</f>
        <v>26</v>
      </c>
      <c r="N17" s="17">
        <f>IF(MONTH(DATE(M11,P11,14+N15))=P11,14+N15,"")</f>
        <v>27</v>
      </c>
      <c r="O17" s="17">
        <f>IF(MONTH(DATE(M11,P11,14+O15))=P11,14+O15,"")</f>
        <v>28</v>
      </c>
      <c r="P17" s="17">
        <f>IF(MONTH(DATE(M11,P11,14+P15))=P11,14+P15,"")</f>
        <v>29</v>
      </c>
      <c r="Q17" s="18">
        <f>IF(MONTH(DATE(M11,P11,14+Q15))=P11,14+Q15,"")</f>
        <v>30</v>
      </c>
      <c r="S17" s="2">
        <f>IF(T17="","",1+S16)</f>
        <v>10</v>
      </c>
      <c r="T17" s="16">
        <f>IF(MONTH(DATE(V11,Y11,14+T15))=Y11,14+T15,"")</f>
        <v>28</v>
      </c>
      <c r="U17" s="17" t="str">
        <f>IF(MONTH(DATE(V11,Y11,14+U15))=Y11,14+U15,"")</f>
        <v/>
      </c>
      <c r="V17" s="17" t="str">
        <f>IF(MONTH(DATE(V11,Y11,14+V15))=Y11,14+V15,"")</f>
        <v/>
      </c>
      <c r="W17" s="17" t="str">
        <f>IF(MONTH(DATE(V11,Y11,14+W15))=Y11,14+W15,"")</f>
        <v/>
      </c>
      <c r="X17" s="17" t="str">
        <f>IF(MONTH(DATE(V11,Y11,14+X15))=Y11,14+X15,"")</f>
        <v/>
      </c>
      <c r="Y17" s="17" t="str">
        <f>IF(MONTH(DATE(V11,Y11,14+Y15))=Y11,14+Y15,"")</f>
        <v/>
      </c>
      <c r="Z17" s="18" t="str">
        <f>IF(MONTH(DATE(V11,Y11,14+Z15))=Y11,14+Z15,"")</f>
        <v/>
      </c>
    </row>
    <row r="18" spans="1:26" x14ac:dyDescent="0.2">
      <c r="A18" s="2" t="str">
        <f>IF(B18="","",1+A17)</f>
        <v/>
      </c>
      <c r="B18" s="20" t="str">
        <f>IF(MONTH(DATE(D11,G11,14+B16))=G11,14+B16,"")</f>
        <v/>
      </c>
      <c r="C18" s="21" t="str">
        <f>IF(MONTH(DATE(D11,G11,14+C16))=G11,14+C16,"")</f>
        <v/>
      </c>
      <c r="D18" s="21"/>
      <c r="E18" s="21"/>
      <c r="F18" s="21"/>
      <c r="G18" s="21"/>
      <c r="H18" s="22"/>
      <c r="J18" s="2">
        <f>IF(K18="","",1+J17)</f>
        <v>6</v>
      </c>
      <c r="K18" s="20">
        <f>IF(MONTH(DATE(M11,P11,14+K16))=P11,14+K16,"")</f>
        <v>31</v>
      </c>
      <c r="L18" s="21" t="str">
        <f>IF(MONTH(DATE(M11,P11,14+L16))=P11,14+L16,"")</f>
        <v/>
      </c>
      <c r="M18" s="21"/>
      <c r="N18" s="21"/>
      <c r="O18" s="21"/>
      <c r="P18" s="21"/>
      <c r="Q18" s="22"/>
      <c r="S18" s="2" t="str">
        <f>IF(T18="","",1+S17)</f>
        <v/>
      </c>
      <c r="T18" s="20" t="str">
        <f>IF(MONTH(DATE(V11,Y11,14+T16))=Y11,14+T16,"")</f>
        <v/>
      </c>
      <c r="U18" s="21" t="str">
        <f>IF(MONTH(DATE(V11,Y11,14+U16))=Y11,14+U16,"")</f>
        <v/>
      </c>
      <c r="V18" s="21"/>
      <c r="W18" s="21"/>
      <c r="X18" s="21"/>
      <c r="Y18" s="21"/>
      <c r="Z18" s="22"/>
    </row>
    <row r="20" spans="1:26" x14ac:dyDescent="0.2">
      <c r="A20" s="4"/>
      <c r="B20" s="80" t="str">
        <f>INDEX({"Jan","Feb","Mar","Apr","May","Jun","Jul","Aug","Sep","Oct","Nov","Dec"},G20)</f>
        <v>Mar</v>
      </c>
      <c r="C20" s="80"/>
      <c r="D20" s="80">
        <f>IF(G20=1,1,0)+V11</f>
        <v>2021</v>
      </c>
      <c r="E20" s="80"/>
      <c r="F20" s="80"/>
      <c r="G20" s="81">
        <f>1+MOD(Y11,12)</f>
        <v>3</v>
      </c>
      <c r="H20" s="81"/>
      <c r="I20" s="6"/>
      <c r="J20" s="4"/>
      <c r="K20" s="80" t="str">
        <f>INDEX({"Jan","Feb","Mar","Apr","May","Jun","Jul","Aug","Sep","Oct","Nov","Dec"},P20)</f>
        <v>Apr</v>
      </c>
      <c r="L20" s="80"/>
      <c r="M20" s="80">
        <f>IF(P20=1,1,0)+D20</f>
        <v>2021</v>
      </c>
      <c r="N20" s="80"/>
      <c r="O20" s="80"/>
      <c r="P20" s="81">
        <f>1+MOD(G20,12)</f>
        <v>4</v>
      </c>
      <c r="Q20" s="81"/>
      <c r="R20" s="6"/>
      <c r="S20" s="4"/>
      <c r="T20" s="80" t="str">
        <f>INDEX({"Jan","Feb","Mar","Apr","May","Jun","Jul","Aug","Sep","Oct","Nov","Dec"},Y20)</f>
        <v>May</v>
      </c>
      <c r="U20" s="80"/>
      <c r="V20" s="80">
        <f>IF(Y20=1,1,0)+M20</f>
        <v>2021</v>
      </c>
      <c r="W20" s="80"/>
      <c r="X20" s="80"/>
      <c r="Y20" s="81">
        <f>1+MOD(P20,12)</f>
        <v>5</v>
      </c>
      <c r="Z20" s="81"/>
    </row>
    <row r="21" spans="1:26" x14ac:dyDescent="0.2">
      <c r="A21" s="7"/>
      <c r="B21" s="8" t="s">
        <v>11</v>
      </c>
      <c r="C21" s="9" t="s">
        <v>12</v>
      </c>
      <c r="D21" s="9" t="s">
        <v>13</v>
      </c>
      <c r="E21" s="9" t="s">
        <v>14</v>
      </c>
      <c r="F21" s="9" t="s">
        <v>15</v>
      </c>
      <c r="G21" s="9" t="s">
        <v>16</v>
      </c>
      <c r="H21" s="10" t="s">
        <v>11</v>
      </c>
      <c r="I21" s="12"/>
      <c r="J21" s="7"/>
      <c r="K21" s="8" t="s">
        <v>11</v>
      </c>
      <c r="L21" s="9" t="s">
        <v>12</v>
      </c>
      <c r="M21" s="9" t="s">
        <v>13</v>
      </c>
      <c r="N21" s="9" t="s">
        <v>14</v>
      </c>
      <c r="O21" s="9" t="s">
        <v>15</v>
      </c>
      <c r="P21" s="9" t="s">
        <v>16</v>
      </c>
      <c r="Q21" s="10" t="s">
        <v>11</v>
      </c>
      <c r="R21" s="12"/>
      <c r="S21" s="7"/>
      <c r="T21" s="8" t="s">
        <v>11</v>
      </c>
      <c r="U21" s="9" t="s">
        <v>12</v>
      </c>
      <c r="V21" s="9" t="s">
        <v>13</v>
      </c>
      <c r="W21" s="9" t="s">
        <v>14</v>
      </c>
      <c r="X21" s="9" t="s">
        <v>15</v>
      </c>
      <c r="Y21" s="9" t="s">
        <v>16</v>
      </c>
      <c r="Z21" s="10" t="s">
        <v>11</v>
      </c>
    </row>
    <row r="22" spans="1:26" x14ac:dyDescent="0.2">
      <c r="A22" s="1">
        <f>FLOOR((6+DATE(D20,G20,H22)-DATE(D20,1,1))/7,1)</f>
        <v>10</v>
      </c>
      <c r="B22" s="13" t="str">
        <f>IF(H22&gt;6,H22-6,"")</f>
        <v/>
      </c>
      <c r="C22" s="14">
        <f>IF(H22&gt;5,H22-5,"")</f>
        <v>1</v>
      </c>
      <c r="D22" s="14">
        <f>IF(H22&gt;4,H22-4,"")</f>
        <v>2</v>
      </c>
      <c r="E22" s="14">
        <f>IF(H22&gt;3,H22-3,"")</f>
        <v>3</v>
      </c>
      <c r="F22" s="14">
        <f>IF(H22&gt;2,H22-2,"")</f>
        <v>4</v>
      </c>
      <c r="G22" s="14">
        <f>IF(H22&gt;1,H22-1,"")</f>
        <v>5</v>
      </c>
      <c r="H22" s="15">
        <f>8-WEEKDAY(DATE(D20,G20,1))</f>
        <v>6</v>
      </c>
      <c r="J22" s="1">
        <f>FLOOR((6+DATE(M20,P20,Q22)-DATE(M20,1,1))/7,1)</f>
        <v>14</v>
      </c>
      <c r="K22" s="13" t="str">
        <f>IF(Q22&gt;6,Q22-6,"")</f>
        <v/>
      </c>
      <c r="L22" s="14" t="str">
        <f>IF(Q22&gt;5,Q22-5,"")</f>
        <v/>
      </c>
      <c r="M22" s="14" t="str">
        <f>IF(Q22&gt;4,Q22-4,"")</f>
        <v/>
      </c>
      <c r="N22" s="14" t="str">
        <f>IF(Q22&gt;3,Q22-3,"")</f>
        <v/>
      </c>
      <c r="O22" s="14">
        <f>IF(Q22&gt;2,Q22-2,"")</f>
        <v>1</v>
      </c>
      <c r="P22" s="14">
        <f>IF(Q22&gt;1,Q22-1,"")</f>
        <v>2</v>
      </c>
      <c r="Q22" s="15">
        <f>8-WEEKDAY(DATE(M20,P20,1))</f>
        <v>3</v>
      </c>
      <c r="S22" s="1">
        <f>FLOOR((6+DATE(V20,Y20,Z22)-DATE(V20,1,1))/7,1)</f>
        <v>18</v>
      </c>
      <c r="T22" s="13" t="str">
        <f>IF(Z22&gt;6,Z22-6,"")</f>
        <v/>
      </c>
      <c r="U22" s="14" t="str">
        <f>IF(Z22&gt;5,Z22-5,"")</f>
        <v/>
      </c>
      <c r="V22" s="14" t="str">
        <f>IF(Z22&gt;4,Z22-4,"")</f>
        <v/>
      </c>
      <c r="W22" s="14" t="str">
        <f>IF(Z22&gt;3,Z22-3,"")</f>
        <v/>
      </c>
      <c r="X22" s="14" t="str">
        <f>IF(Z22&gt;2,Z22-2,"")</f>
        <v/>
      </c>
      <c r="Y22" s="14" t="str">
        <f>IF(Z22&gt;1,Z22-1,"")</f>
        <v/>
      </c>
      <c r="Z22" s="15">
        <f>8-WEEKDAY(DATE(V20,Y20,1))</f>
        <v>1</v>
      </c>
    </row>
    <row r="23" spans="1:26" x14ac:dyDescent="0.2">
      <c r="A23" s="2">
        <f>1+A22</f>
        <v>11</v>
      </c>
      <c r="B23" s="16">
        <f>1+H22</f>
        <v>7</v>
      </c>
      <c r="C23" s="17">
        <f t="shared" ref="C23:H25" si="6">1+B23</f>
        <v>8</v>
      </c>
      <c r="D23" s="17">
        <f t="shared" si="6"/>
        <v>9</v>
      </c>
      <c r="E23" s="17">
        <f t="shared" si="6"/>
        <v>10</v>
      </c>
      <c r="F23" s="17">
        <f t="shared" si="6"/>
        <v>11</v>
      </c>
      <c r="G23" s="17">
        <f t="shared" si="6"/>
        <v>12</v>
      </c>
      <c r="H23" s="18">
        <f t="shared" si="6"/>
        <v>13</v>
      </c>
      <c r="J23" s="2">
        <f>1+J22</f>
        <v>15</v>
      </c>
      <c r="K23" s="16">
        <f>1+Q22</f>
        <v>4</v>
      </c>
      <c r="L23" s="17">
        <f t="shared" ref="L23:Q25" si="7">1+K23</f>
        <v>5</v>
      </c>
      <c r="M23" s="17">
        <f t="shared" si="7"/>
        <v>6</v>
      </c>
      <c r="N23" s="17">
        <f t="shared" si="7"/>
        <v>7</v>
      </c>
      <c r="O23" s="17">
        <f t="shared" si="7"/>
        <v>8</v>
      </c>
      <c r="P23" s="17">
        <f t="shared" si="7"/>
        <v>9</v>
      </c>
      <c r="Q23" s="18">
        <f t="shared" si="7"/>
        <v>10</v>
      </c>
      <c r="S23" s="2">
        <f>1+S22</f>
        <v>19</v>
      </c>
      <c r="T23" s="16">
        <f>1+Z22</f>
        <v>2</v>
      </c>
      <c r="U23" s="17">
        <f t="shared" ref="U23:Z25" si="8">1+T23</f>
        <v>3</v>
      </c>
      <c r="V23" s="17">
        <f t="shared" si="8"/>
        <v>4</v>
      </c>
      <c r="W23" s="17">
        <f t="shared" si="8"/>
        <v>5</v>
      </c>
      <c r="X23" s="17">
        <f t="shared" si="8"/>
        <v>6</v>
      </c>
      <c r="Y23" s="17">
        <f t="shared" si="8"/>
        <v>7</v>
      </c>
      <c r="Z23" s="18">
        <f t="shared" si="8"/>
        <v>8</v>
      </c>
    </row>
    <row r="24" spans="1:26" x14ac:dyDescent="0.2">
      <c r="A24" s="2">
        <f>1+A23</f>
        <v>12</v>
      </c>
      <c r="B24" s="16">
        <f>1+H23</f>
        <v>14</v>
      </c>
      <c r="C24" s="17">
        <f t="shared" si="6"/>
        <v>15</v>
      </c>
      <c r="D24" s="17">
        <f t="shared" si="6"/>
        <v>16</v>
      </c>
      <c r="E24" s="17">
        <f t="shared" si="6"/>
        <v>17</v>
      </c>
      <c r="F24" s="17">
        <f t="shared" si="6"/>
        <v>18</v>
      </c>
      <c r="G24" s="17">
        <f t="shared" si="6"/>
        <v>19</v>
      </c>
      <c r="H24" s="18">
        <f t="shared" si="6"/>
        <v>20</v>
      </c>
      <c r="J24" s="2">
        <f>1+J23</f>
        <v>16</v>
      </c>
      <c r="K24" s="16">
        <f>1+Q23</f>
        <v>11</v>
      </c>
      <c r="L24" s="17">
        <f t="shared" si="7"/>
        <v>12</v>
      </c>
      <c r="M24" s="17">
        <f t="shared" si="7"/>
        <v>13</v>
      </c>
      <c r="N24" s="17">
        <f t="shared" si="7"/>
        <v>14</v>
      </c>
      <c r="O24" s="17">
        <f t="shared" si="7"/>
        <v>15</v>
      </c>
      <c r="P24" s="17">
        <f t="shared" si="7"/>
        <v>16</v>
      </c>
      <c r="Q24" s="18">
        <f t="shared" si="7"/>
        <v>17</v>
      </c>
      <c r="S24" s="2">
        <f>1+S23</f>
        <v>20</v>
      </c>
      <c r="T24" s="16">
        <f>1+Z23</f>
        <v>9</v>
      </c>
      <c r="U24" s="17">
        <f t="shared" si="8"/>
        <v>10</v>
      </c>
      <c r="V24" s="17">
        <f t="shared" si="8"/>
        <v>11</v>
      </c>
      <c r="W24" s="17">
        <f t="shared" si="8"/>
        <v>12</v>
      </c>
      <c r="X24" s="17">
        <f t="shared" si="8"/>
        <v>13</v>
      </c>
      <c r="Y24" s="17">
        <f t="shared" si="8"/>
        <v>14</v>
      </c>
      <c r="Z24" s="18">
        <f t="shared" si="8"/>
        <v>15</v>
      </c>
    </row>
    <row r="25" spans="1:26" x14ac:dyDescent="0.2">
      <c r="A25" s="2">
        <f>1+A24</f>
        <v>13</v>
      </c>
      <c r="B25" s="16">
        <f>1+H24</f>
        <v>21</v>
      </c>
      <c r="C25" s="17">
        <f t="shared" si="6"/>
        <v>22</v>
      </c>
      <c r="D25" s="17">
        <f t="shared" si="6"/>
        <v>23</v>
      </c>
      <c r="E25" s="17">
        <f t="shared" si="6"/>
        <v>24</v>
      </c>
      <c r="F25" s="17">
        <f t="shared" si="6"/>
        <v>25</v>
      </c>
      <c r="G25" s="17">
        <f t="shared" si="6"/>
        <v>26</v>
      </c>
      <c r="H25" s="19">
        <f t="shared" si="6"/>
        <v>27</v>
      </c>
      <c r="J25" s="2">
        <f>1+J24</f>
        <v>17</v>
      </c>
      <c r="K25" s="16">
        <f>1+Q24</f>
        <v>18</v>
      </c>
      <c r="L25" s="17">
        <f t="shared" si="7"/>
        <v>19</v>
      </c>
      <c r="M25" s="17">
        <f t="shared" si="7"/>
        <v>20</v>
      </c>
      <c r="N25" s="17">
        <f t="shared" si="7"/>
        <v>21</v>
      </c>
      <c r="O25" s="17">
        <f t="shared" si="7"/>
        <v>22</v>
      </c>
      <c r="P25" s="17">
        <f t="shared" si="7"/>
        <v>23</v>
      </c>
      <c r="Q25" s="19">
        <f t="shared" si="7"/>
        <v>24</v>
      </c>
      <c r="S25" s="2">
        <f>1+S24</f>
        <v>21</v>
      </c>
      <c r="T25" s="16">
        <f>1+Z24</f>
        <v>16</v>
      </c>
      <c r="U25" s="17">
        <f t="shared" si="8"/>
        <v>17</v>
      </c>
      <c r="V25" s="17">
        <f t="shared" si="8"/>
        <v>18</v>
      </c>
      <c r="W25" s="17">
        <f t="shared" si="8"/>
        <v>19</v>
      </c>
      <c r="X25" s="17">
        <f t="shared" si="8"/>
        <v>20</v>
      </c>
      <c r="Y25" s="17">
        <f t="shared" si="8"/>
        <v>21</v>
      </c>
      <c r="Z25" s="19">
        <f t="shared" si="8"/>
        <v>22</v>
      </c>
    </row>
    <row r="26" spans="1:26" x14ac:dyDescent="0.2">
      <c r="A26" s="2">
        <f>IF(B26="","",1+A25)</f>
        <v>14</v>
      </c>
      <c r="B26" s="16">
        <f>IF(MONTH(DATE(D20,G20,14+B24))=G20,14+B24,"")</f>
        <v>28</v>
      </c>
      <c r="C26" s="17">
        <f>IF(MONTH(DATE(D20,G20,14+C24))=G20,14+C24,"")</f>
        <v>29</v>
      </c>
      <c r="D26" s="17">
        <f>IF(MONTH(DATE(D20,G20,14+D24))=G20,14+D24,"")</f>
        <v>30</v>
      </c>
      <c r="E26" s="17">
        <f>IF(MONTH(DATE(D20,G20,14+E24))=G20,14+E24,"")</f>
        <v>31</v>
      </c>
      <c r="F26" s="17" t="str">
        <f>IF(MONTH(DATE(D20,G20,14+F24))=G20,14+F24,"")</f>
        <v/>
      </c>
      <c r="G26" s="17" t="str">
        <f>IF(MONTH(DATE(D20,G20,14+G24))=G20,14+G24,"")</f>
        <v/>
      </c>
      <c r="H26" s="18" t="str">
        <f>IF(MONTH(DATE(D20,G20,14+H24))=G20,14+H24,"")</f>
        <v/>
      </c>
      <c r="J26" s="2">
        <f>IF(K26="","",1+J25)</f>
        <v>18</v>
      </c>
      <c r="K26" s="16">
        <f>IF(MONTH(DATE(M20,P20,14+K24))=P20,14+K24,"")</f>
        <v>25</v>
      </c>
      <c r="L26" s="17">
        <f>IF(MONTH(DATE(M20,P20,14+L24))=P20,14+L24,"")</f>
        <v>26</v>
      </c>
      <c r="M26" s="17">
        <f>IF(MONTH(DATE(M20,P20,14+M24))=P20,14+M24,"")</f>
        <v>27</v>
      </c>
      <c r="N26" s="17">
        <f>IF(MONTH(DATE(M20,P20,14+N24))=P20,14+N24,"")</f>
        <v>28</v>
      </c>
      <c r="O26" s="17">
        <f>IF(MONTH(DATE(M20,P20,14+O24))=P20,14+O24,"")</f>
        <v>29</v>
      </c>
      <c r="P26" s="17">
        <f>IF(MONTH(DATE(M20,P20,14+P24))=P20,14+P24,"")</f>
        <v>30</v>
      </c>
      <c r="Q26" s="18" t="str">
        <f>IF(MONTH(DATE(M20,P20,14+Q24))=P20,14+Q24,"")</f>
        <v/>
      </c>
      <c r="S26" s="2">
        <f>IF(T26="","",1+S25)</f>
        <v>22</v>
      </c>
      <c r="T26" s="16">
        <f>IF(MONTH(DATE(V20,Y20,14+T24))=Y20,14+T24,"")</f>
        <v>23</v>
      </c>
      <c r="U26" s="17">
        <f>IF(MONTH(DATE(V20,Y20,14+U24))=Y20,14+U24,"")</f>
        <v>24</v>
      </c>
      <c r="V26" s="17">
        <f>IF(MONTH(DATE(V20,Y20,14+V24))=Y20,14+V24,"")</f>
        <v>25</v>
      </c>
      <c r="W26" s="17">
        <f>IF(MONTH(DATE(V20,Y20,14+W24))=Y20,14+W24,"")</f>
        <v>26</v>
      </c>
      <c r="X26" s="17">
        <f>IF(MONTH(DATE(V20,Y20,14+X24))=Y20,14+X24,"")</f>
        <v>27</v>
      </c>
      <c r="Y26" s="17">
        <f>IF(MONTH(DATE(V20,Y20,14+Y24))=Y20,14+Y24,"")</f>
        <v>28</v>
      </c>
      <c r="Z26" s="18">
        <f>IF(MONTH(DATE(V20,Y20,14+Z24))=Y20,14+Z24,"")</f>
        <v>29</v>
      </c>
    </row>
    <row r="27" spans="1:26" x14ac:dyDescent="0.2">
      <c r="A27" s="2" t="str">
        <f>IF(B27="","",1+A26)</f>
        <v/>
      </c>
      <c r="B27" s="20" t="str">
        <f>IF(MONTH(DATE(D20,G20,14+B25))=G20,14+B25,"")</f>
        <v/>
      </c>
      <c r="C27" s="21" t="str">
        <f>IF(MONTH(DATE(D20,G20,14+C25))=G20,14+C25,"")</f>
        <v/>
      </c>
      <c r="D27" s="21"/>
      <c r="E27" s="21"/>
      <c r="F27" s="21"/>
      <c r="G27" s="21"/>
      <c r="H27" s="22"/>
      <c r="J27" s="2" t="str">
        <f>IF(K27="","",1+J26)</f>
        <v/>
      </c>
      <c r="K27" s="20" t="str">
        <f>IF(MONTH(DATE(M20,P20,14+K25))=P20,14+K25,"")</f>
        <v/>
      </c>
      <c r="L27" s="21" t="str">
        <f>IF(MONTH(DATE(M20,P20,14+L25))=P20,14+L25,"")</f>
        <v/>
      </c>
      <c r="M27" s="21"/>
      <c r="N27" s="21"/>
      <c r="O27" s="21"/>
      <c r="P27" s="21"/>
      <c r="Q27" s="22"/>
      <c r="S27" s="2">
        <f>IF(T27="","",1+S26)</f>
        <v>23</v>
      </c>
      <c r="T27" s="20">
        <f>IF(MONTH(DATE(V20,Y20,14+T25))=Y20,14+T25,"")</f>
        <v>30</v>
      </c>
      <c r="U27" s="21">
        <f>IF(MONTH(DATE(V20,Y20,14+U25))=Y20,14+U25,"")</f>
        <v>31</v>
      </c>
      <c r="V27" s="21"/>
      <c r="W27" s="21"/>
      <c r="X27" s="21"/>
      <c r="Y27" s="21"/>
      <c r="Z27" s="22"/>
    </row>
  </sheetData>
  <mergeCells count="27">
    <mergeCell ref="Y20:Z20"/>
    <mergeCell ref="V11:X11"/>
    <mergeCell ref="Y11:Z11"/>
    <mergeCell ref="B20:C20"/>
    <mergeCell ref="D20:F20"/>
    <mergeCell ref="G20:H20"/>
    <mergeCell ref="K20:L20"/>
    <mergeCell ref="M20:O20"/>
    <mergeCell ref="P20:Q20"/>
    <mergeCell ref="T20:U20"/>
    <mergeCell ref="V20:X20"/>
    <mergeCell ref="T2:U2"/>
    <mergeCell ref="V2:X2"/>
    <mergeCell ref="Y2:Z2"/>
    <mergeCell ref="B11:C11"/>
    <mergeCell ref="D11:F11"/>
    <mergeCell ref="G11:H11"/>
    <mergeCell ref="K11:L11"/>
    <mergeCell ref="M11:O11"/>
    <mergeCell ref="P11:Q11"/>
    <mergeCell ref="T11:U11"/>
    <mergeCell ref="B2:C2"/>
    <mergeCell ref="D2:F2"/>
    <mergeCell ref="G2:H2"/>
    <mergeCell ref="K2:L2"/>
    <mergeCell ref="M2:O2"/>
    <mergeCell ref="P2:Q2"/>
  </mergeCells>
  <phoneticPr fontId="8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FEDFC-D115-CF4C-9A08-31C1373210B5}">
  <dimension ref="A1:F15"/>
  <sheetViews>
    <sheetView tabSelected="1" workbookViewId="0">
      <selection activeCell="D24" sqref="D24"/>
    </sheetView>
  </sheetViews>
  <sheetFormatPr baseColWidth="10" defaultRowHeight="16" x14ac:dyDescent="0.2"/>
  <cols>
    <col min="6" max="6" width="50.375" customWidth="1"/>
  </cols>
  <sheetData>
    <row r="1" spans="1:6" x14ac:dyDescent="0.2">
      <c r="A1" s="41" t="s">
        <v>17</v>
      </c>
      <c r="B1" s="70" t="s">
        <v>79</v>
      </c>
      <c r="C1" s="41" t="s">
        <v>17</v>
      </c>
      <c r="D1" s="70" t="s">
        <v>80</v>
      </c>
      <c r="E1" s="41" t="s">
        <v>17</v>
      </c>
      <c r="F1" s="70" t="s">
        <v>81</v>
      </c>
    </row>
    <row r="2" spans="1:6" x14ac:dyDescent="0.2">
      <c r="A2" s="41" t="s">
        <v>17</v>
      </c>
      <c r="B2" s="42">
        <v>1</v>
      </c>
      <c r="C2" s="41" t="s">
        <v>17</v>
      </c>
      <c r="D2" s="43">
        <v>42628</v>
      </c>
      <c r="E2" s="41" t="s">
        <v>17</v>
      </c>
      <c r="F2" s="78" t="s">
        <v>85</v>
      </c>
    </row>
    <row r="3" spans="1:6" x14ac:dyDescent="0.2">
      <c r="A3" s="41" t="s">
        <v>17</v>
      </c>
      <c r="B3" s="42">
        <f t="shared" ref="B3:B14" si="0">1+B2</f>
        <v>2</v>
      </c>
      <c r="C3" s="41" t="s">
        <v>17</v>
      </c>
      <c r="D3" s="43">
        <f t="shared" ref="D3:D15" si="1">7+D2</f>
        <v>42635</v>
      </c>
      <c r="E3" s="41" t="s">
        <v>17</v>
      </c>
      <c r="F3" s="78" t="s">
        <v>46</v>
      </c>
    </row>
    <row r="4" spans="1:6" x14ac:dyDescent="0.2">
      <c r="A4" s="41" t="s">
        <v>17</v>
      </c>
      <c r="B4" s="42">
        <f t="shared" si="0"/>
        <v>3</v>
      </c>
      <c r="C4" s="41" t="s">
        <v>17</v>
      </c>
      <c r="D4" s="43">
        <f t="shared" si="1"/>
        <v>42642</v>
      </c>
      <c r="E4" s="41" t="s">
        <v>17</v>
      </c>
      <c r="F4" s="78" t="s">
        <v>47</v>
      </c>
    </row>
    <row r="5" spans="1:6" x14ac:dyDescent="0.2">
      <c r="A5" s="41" t="s">
        <v>17</v>
      </c>
      <c r="B5" s="42">
        <f t="shared" si="0"/>
        <v>4</v>
      </c>
      <c r="C5" s="41" t="s">
        <v>17</v>
      </c>
      <c r="D5" s="43">
        <f t="shared" si="1"/>
        <v>42649</v>
      </c>
      <c r="E5" s="41" t="s">
        <v>17</v>
      </c>
      <c r="F5" s="78" t="s">
        <v>48</v>
      </c>
    </row>
    <row r="6" spans="1:6" x14ac:dyDescent="0.2">
      <c r="A6" s="41" t="s">
        <v>17</v>
      </c>
      <c r="B6" s="42">
        <f t="shared" si="0"/>
        <v>5</v>
      </c>
      <c r="C6" s="41" t="s">
        <v>17</v>
      </c>
      <c r="D6" s="43">
        <f t="shared" si="1"/>
        <v>42656</v>
      </c>
      <c r="E6" s="41" t="s">
        <v>17</v>
      </c>
      <c r="F6" s="76" t="s">
        <v>121</v>
      </c>
    </row>
    <row r="7" spans="1:6" x14ac:dyDescent="0.2">
      <c r="A7" s="41" t="s">
        <v>17</v>
      </c>
      <c r="B7" s="42">
        <f t="shared" si="0"/>
        <v>6</v>
      </c>
      <c r="C7" s="41" t="s">
        <v>17</v>
      </c>
      <c r="D7" s="43">
        <f t="shared" si="1"/>
        <v>42663</v>
      </c>
      <c r="E7" s="41" t="s">
        <v>17</v>
      </c>
      <c r="F7" s="79" t="s">
        <v>113</v>
      </c>
    </row>
    <row r="8" spans="1:6" x14ac:dyDescent="0.2">
      <c r="A8" s="41" t="s">
        <v>17</v>
      </c>
      <c r="B8" s="42">
        <f t="shared" si="0"/>
        <v>7</v>
      </c>
      <c r="C8" s="41" t="s">
        <v>17</v>
      </c>
      <c r="D8" s="43">
        <f t="shared" si="1"/>
        <v>42670</v>
      </c>
      <c r="E8" s="41" t="s">
        <v>17</v>
      </c>
      <c r="F8" s="78" t="s">
        <v>118</v>
      </c>
    </row>
    <row r="9" spans="1:6" x14ac:dyDescent="0.2">
      <c r="A9" s="41" t="s">
        <v>17</v>
      </c>
      <c r="B9" s="42">
        <f t="shared" si="0"/>
        <v>8</v>
      </c>
      <c r="C9" s="41" t="s">
        <v>17</v>
      </c>
      <c r="D9" s="43">
        <f t="shared" si="1"/>
        <v>42677</v>
      </c>
      <c r="E9" s="41" t="s">
        <v>17</v>
      </c>
      <c r="F9" s="79" t="s">
        <v>114</v>
      </c>
    </row>
    <row r="10" spans="1:6" x14ac:dyDescent="0.2">
      <c r="A10" s="41" t="s">
        <v>17</v>
      </c>
      <c r="B10" s="42">
        <f t="shared" si="0"/>
        <v>9</v>
      </c>
      <c r="C10" s="41" t="s">
        <v>17</v>
      </c>
      <c r="D10" s="43">
        <f t="shared" si="1"/>
        <v>42684</v>
      </c>
      <c r="E10" s="41" t="s">
        <v>17</v>
      </c>
      <c r="F10" s="78" t="s">
        <v>119</v>
      </c>
    </row>
    <row r="11" spans="1:6" x14ac:dyDescent="0.2">
      <c r="A11" s="41" t="s">
        <v>17</v>
      </c>
      <c r="B11" s="42">
        <f t="shared" si="0"/>
        <v>10</v>
      </c>
      <c r="C11" s="41" t="s">
        <v>17</v>
      </c>
      <c r="D11" s="43">
        <f t="shared" si="1"/>
        <v>42691</v>
      </c>
      <c r="E11" s="41" t="s">
        <v>17</v>
      </c>
      <c r="F11" s="78" t="s">
        <v>117</v>
      </c>
    </row>
    <row r="12" spans="1:6" x14ac:dyDescent="0.2">
      <c r="A12" s="41" t="s">
        <v>17</v>
      </c>
      <c r="B12" s="42">
        <f t="shared" si="0"/>
        <v>11</v>
      </c>
      <c r="C12" s="41" t="s">
        <v>17</v>
      </c>
      <c r="D12" s="43">
        <f t="shared" si="1"/>
        <v>42698</v>
      </c>
      <c r="E12" s="41" t="s">
        <v>17</v>
      </c>
      <c r="F12" s="79" t="s">
        <v>115</v>
      </c>
    </row>
    <row r="13" spans="1:6" x14ac:dyDescent="0.2">
      <c r="A13" s="41" t="s">
        <v>17</v>
      </c>
      <c r="B13" s="42">
        <f t="shared" si="0"/>
        <v>12</v>
      </c>
      <c r="C13" s="41" t="s">
        <v>17</v>
      </c>
      <c r="D13" s="43">
        <f t="shared" si="1"/>
        <v>42705</v>
      </c>
      <c r="E13" s="41" t="s">
        <v>17</v>
      </c>
      <c r="F13" s="79" t="s">
        <v>116</v>
      </c>
    </row>
    <row r="14" spans="1:6" x14ac:dyDescent="0.2">
      <c r="A14" s="41" t="s">
        <v>17</v>
      </c>
      <c r="B14" s="42">
        <f t="shared" si="0"/>
        <v>13</v>
      </c>
      <c r="C14" s="41" t="s">
        <v>17</v>
      </c>
      <c r="D14" s="43">
        <f t="shared" si="1"/>
        <v>42712</v>
      </c>
      <c r="E14" s="41" t="s">
        <v>17</v>
      </c>
      <c r="F14" s="78" t="s">
        <v>104</v>
      </c>
    </row>
    <row r="15" spans="1:6" x14ac:dyDescent="0.2">
      <c r="A15" s="41" t="s">
        <v>17</v>
      </c>
      <c r="B15" s="42">
        <f>1+B14</f>
        <v>14</v>
      </c>
      <c r="C15" s="41" t="s">
        <v>17</v>
      </c>
      <c r="D15" s="43">
        <f t="shared" si="1"/>
        <v>42719</v>
      </c>
      <c r="E15" s="41" t="s">
        <v>17</v>
      </c>
      <c r="F15" s="7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720CC-0049-194C-8C9D-694F298AE05A}">
  <dimension ref="A1:F15"/>
  <sheetViews>
    <sheetView workbookViewId="0">
      <selection activeCell="F14" sqref="A1:F15"/>
    </sheetView>
  </sheetViews>
  <sheetFormatPr baseColWidth="10" defaultRowHeight="16" x14ac:dyDescent="0.2"/>
  <cols>
    <col min="1" max="1" width="1.25" bestFit="1" customWidth="1"/>
    <col min="2" max="2" width="7.75" bestFit="1" customWidth="1"/>
    <col min="3" max="3" width="1.25" bestFit="1" customWidth="1"/>
    <col min="4" max="4" width="9" bestFit="1" customWidth="1"/>
    <col min="5" max="5" width="1.25" bestFit="1" customWidth="1"/>
    <col min="6" max="6" width="45.25" bestFit="1" customWidth="1"/>
  </cols>
  <sheetData>
    <row r="1" spans="1:6" x14ac:dyDescent="0.2">
      <c r="A1" s="41" t="s">
        <v>17</v>
      </c>
      <c r="B1" s="70" t="s">
        <v>79</v>
      </c>
      <c r="C1" s="41" t="s">
        <v>17</v>
      </c>
      <c r="D1" s="70" t="s">
        <v>80</v>
      </c>
      <c r="E1" s="41" t="s">
        <v>17</v>
      </c>
      <c r="F1" s="70" t="s">
        <v>81</v>
      </c>
    </row>
    <row r="2" spans="1:6" x14ac:dyDescent="0.2">
      <c r="A2" s="41" t="s">
        <v>17</v>
      </c>
      <c r="B2" s="42">
        <v>1</v>
      </c>
      <c r="C2" s="41" t="s">
        <v>17</v>
      </c>
      <c r="D2" s="43">
        <v>41900</v>
      </c>
      <c r="E2" s="41" t="s">
        <v>17</v>
      </c>
      <c r="F2" s="76" t="s">
        <v>85</v>
      </c>
    </row>
    <row r="3" spans="1:6" x14ac:dyDescent="0.2">
      <c r="A3" s="41" t="s">
        <v>17</v>
      </c>
      <c r="B3" s="42">
        <f t="shared" ref="B3:B14" si="0">1+B2</f>
        <v>2</v>
      </c>
      <c r="C3" s="41" t="s">
        <v>17</v>
      </c>
      <c r="D3" s="43">
        <f t="shared" ref="D3:D15" si="1">7+D2</f>
        <v>41907</v>
      </c>
      <c r="E3" s="41" t="s">
        <v>17</v>
      </c>
      <c r="F3" s="76" t="s">
        <v>46</v>
      </c>
    </row>
    <row r="4" spans="1:6" x14ac:dyDescent="0.2">
      <c r="A4" s="41" t="s">
        <v>17</v>
      </c>
      <c r="B4" s="42">
        <f t="shared" si="0"/>
        <v>3</v>
      </c>
      <c r="C4" s="41" t="s">
        <v>17</v>
      </c>
      <c r="D4" s="43">
        <f t="shared" si="1"/>
        <v>41914</v>
      </c>
      <c r="E4" s="41" t="s">
        <v>17</v>
      </c>
      <c r="F4" s="76" t="s">
        <v>47</v>
      </c>
    </row>
    <row r="5" spans="1:6" x14ac:dyDescent="0.2">
      <c r="A5" s="41" t="s">
        <v>17</v>
      </c>
      <c r="B5" s="42">
        <f t="shared" si="0"/>
        <v>4</v>
      </c>
      <c r="C5" s="41" t="s">
        <v>17</v>
      </c>
      <c r="D5" s="43">
        <f t="shared" si="1"/>
        <v>41921</v>
      </c>
      <c r="E5" s="41" t="s">
        <v>17</v>
      </c>
      <c r="F5" s="76" t="s">
        <v>48</v>
      </c>
    </row>
    <row r="6" spans="1:6" x14ac:dyDescent="0.2">
      <c r="A6" s="41" t="s">
        <v>17</v>
      </c>
      <c r="B6" s="42">
        <f t="shared" si="0"/>
        <v>5</v>
      </c>
      <c r="C6" s="41" t="s">
        <v>17</v>
      </c>
      <c r="D6" s="43">
        <f t="shared" si="1"/>
        <v>41928</v>
      </c>
      <c r="E6" s="41" t="s">
        <v>17</v>
      </c>
      <c r="F6" s="76" t="s">
        <v>103</v>
      </c>
    </row>
    <row r="7" spans="1:6" x14ac:dyDescent="0.2">
      <c r="A7" s="41" t="s">
        <v>17</v>
      </c>
      <c r="B7" s="42">
        <f t="shared" si="0"/>
        <v>6</v>
      </c>
      <c r="C7" s="41" t="s">
        <v>17</v>
      </c>
      <c r="D7" s="43">
        <f t="shared" si="1"/>
        <v>41935</v>
      </c>
      <c r="E7" s="41" t="s">
        <v>17</v>
      </c>
      <c r="F7" s="76" t="s">
        <v>111</v>
      </c>
    </row>
    <row r="8" spans="1:6" x14ac:dyDescent="0.2">
      <c r="A8" s="41" t="s">
        <v>17</v>
      </c>
      <c r="B8" s="42">
        <f t="shared" si="0"/>
        <v>7</v>
      </c>
      <c r="C8" s="41" t="s">
        <v>17</v>
      </c>
      <c r="D8" s="43">
        <f t="shared" si="1"/>
        <v>41942</v>
      </c>
      <c r="E8" s="41" t="s">
        <v>17</v>
      </c>
      <c r="F8" s="76" t="s">
        <v>104</v>
      </c>
    </row>
    <row r="9" spans="1:6" x14ac:dyDescent="0.2">
      <c r="A9" s="41" t="s">
        <v>17</v>
      </c>
      <c r="B9" s="42">
        <f t="shared" si="0"/>
        <v>8</v>
      </c>
      <c r="C9" s="41" t="s">
        <v>17</v>
      </c>
      <c r="D9" s="43">
        <f t="shared" si="1"/>
        <v>41949</v>
      </c>
      <c r="E9" s="41" t="s">
        <v>17</v>
      </c>
      <c r="F9" s="76" t="s">
        <v>105</v>
      </c>
    </row>
    <row r="10" spans="1:6" x14ac:dyDescent="0.2">
      <c r="A10" s="41" t="s">
        <v>17</v>
      </c>
      <c r="B10" s="42">
        <f t="shared" si="0"/>
        <v>9</v>
      </c>
      <c r="C10" s="41" t="s">
        <v>17</v>
      </c>
      <c r="D10" s="43">
        <f t="shared" si="1"/>
        <v>41956</v>
      </c>
      <c r="E10" s="41" t="s">
        <v>17</v>
      </c>
      <c r="F10" s="76" t="s">
        <v>106</v>
      </c>
    </row>
    <row r="11" spans="1:6" x14ac:dyDescent="0.2">
      <c r="A11" s="41" t="s">
        <v>17</v>
      </c>
      <c r="B11" s="42">
        <f t="shared" si="0"/>
        <v>10</v>
      </c>
      <c r="C11" s="41" t="s">
        <v>17</v>
      </c>
      <c r="D11" s="43">
        <f t="shared" si="1"/>
        <v>41963</v>
      </c>
      <c r="E11" s="41" t="s">
        <v>17</v>
      </c>
      <c r="F11" s="76" t="s">
        <v>107</v>
      </c>
    </row>
    <row r="12" spans="1:6" x14ac:dyDescent="0.2">
      <c r="A12" s="41" t="s">
        <v>17</v>
      </c>
      <c r="B12" s="42">
        <f t="shared" si="0"/>
        <v>11</v>
      </c>
      <c r="C12" s="41" t="s">
        <v>17</v>
      </c>
      <c r="D12" s="43">
        <f t="shared" si="1"/>
        <v>41970</v>
      </c>
      <c r="E12" s="41" t="s">
        <v>17</v>
      </c>
      <c r="F12" s="77" t="s">
        <v>108</v>
      </c>
    </row>
    <row r="13" spans="1:6" x14ac:dyDescent="0.2">
      <c r="A13" s="41" t="s">
        <v>17</v>
      </c>
      <c r="B13" s="42">
        <f t="shared" si="0"/>
        <v>12</v>
      </c>
      <c r="C13" s="41" t="s">
        <v>17</v>
      </c>
      <c r="D13" s="43">
        <f t="shared" si="1"/>
        <v>41977</v>
      </c>
      <c r="E13" s="41" t="s">
        <v>17</v>
      </c>
      <c r="F13" s="76" t="s">
        <v>109</v>
      </c>
    </row>
    <row r="14" spans="1:6" x14ac:dyDescent="0.2">
      <c r="A14" s="41" t="s">
        <v>17</v>
      </c>
      <c r="B14" s="42">
        <f t="shared" si="0"/>
        <v>13</v>
      </c>
      <c r="C14" s="41" t="s">
        <v>17</v>
      </c>
      <c r="D14" s="43">
        <f t="shared" si="1"/>
        <v>41984</v>
      </c>
      <c r="E14" s="41" t="s">
        <v>17</v>
      </c>
      <c r="F14" s="76" t="s">
        <v>110</v>
      </c>
    </row>
    <row r="15" spans="1:6" x14ac:dyDescent="0.2">
      <c r="A15" s="41" t="s">
        <v>17</v>
      </c>
      <c r="B15" s="42">
        <f>1+B14</f>
        <v>14</v>
      </c>
      <c r="C15" s="41" t="s">
        <v>17</v>
      </c>
      <c r="D15" s="43">
        <f t="shared" si="1"/>
        <v>41991</v>
      </c>
      <c r="E15" s="41" t="s">
        <v>17</v>
      </c>
      <c r="F15" s="7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workbookViewId="0">
      <selection activeCell="D9" sqref="A1:G15"/>
    </sheetView>
  </sheetViews>
  <sheetFormatPr baseColWidth="10" defaultRowHeight="16" x14ac:dyDescent="0.2"/>
  <cols>
    <col min="1" max="1" width="1.375" style="40" bestFit="1" customWidth="1"/>
    <col min="2" max="2" width="7.875" style="40" bestFit="1" customWidth="1"/>
    <col min="3" max="3" width="1.375" style="40" bestFit="1" customWidth="1"/>
    <col min="4" max="4" width="9.375" style="40" bestFit="1" customWidth="1"/>
    <col min="5" max="5" width="1.375" style="40" bestFit="1" customWidth="1"/>
    <col min="6" max="6" width="55.125" style="40" bestFit="1" customWidth="1"/>
    <col min="7" max="7" width="38" style="49" customWidth="1"/>
    <col min="8" max="16384" width="10.625" style="40"/>
  </cols>
  <sheetData>
    <row r="1" spans="1:7" x14ac:dyDescent="0.2">
      <c r="A1" s="41" t="s">
        <v>17</v>
      </c>
      <c r="B1" s="70" t="s">
        <v>79</v>
      </c>
      <c r="C1" s="41" t="s">
        <v>17</v>
      </c>
      <c r="D1" s="70" t="s">
        <v>80</v>
      </c>
      <c r="E1" s="41" t="s">
        <v>17</v>
      </c>
      <c r="F1" s="70" t="s">
        <v>81</v>
      </c>
      <c r="G1" s="71" t="s">
        <v>59</v>
      </c>
    </row>
    <row r="2" spans="1:7" x14ac:dyDescent="0.2">
      <c r="A2" s="41" t="s">
        <v>17</v>
      </c>
      <c r="B2" s="42">
        <v>1</v>
      </c>
      <c r="C2" s="41" t="s">
        <v>17</v>
      </c>
      <c r="D2" s="43">
        <v>41172</v>
      </c>
      <c r="E2" s="41" t="s">
        <v>17</v>
      </c>
      <c r="F2" s="72" t="s">
        <v>85</v>
      </c>
      <c r="G2" s="73" t="s">
        <v>54</v>
      </c>
    </row>
    <row r="3" spans="1:7" x14ac:dyDescent="0.2">
      <c r="A3" s="41" t="s">
        <v>17</v>
      </c>
      <c r="B3" s="42">
        <f t="shared" ref="B3:B14" si="0">1+B2</f>
        <v>2</v>
      </c>
      <c r="C3" s="41" t="s">
        <v>17</v>
      </c>
      <c r="D3" s="43">
        <f t="shared" ref="D3:D15" si="1">7+D2</f>
        <v>41179</v>
      </c>
      <c r="E3" s="41" t="s">
        <v>17</v>
      </c>
      <c r="F3" s="72" t="s">
        <v>46</v>
      </c>
      <c r="G3" s="73" t="s">
        <v>54</v>
      </c>
    </row>
    <row r="4" spans="1:7" x14ac:dyDescent="0.2">
      <c r="A4" s="41" t="s">
        <v>17</v>
      </c>
      <c r="B4" s="42">
        <f t="shared" si="0"/>
        <v>3</v>
      </c>
      <c r="C4" s="41" t="s">
        <v>17</v>
      </c>
      <c r="D4" s="43">
        <f t="shared" si="1"/>
        <v>41186</v>
      </c>
      <c r="E4" s="41" t="s">
        <v>17</v>
      </c>
      <c r="F4" s="72" t="s">
        <v>47</v>
      </c>
      <c r="G4" s="73" t="s">
        <v>88</v>
      </c>
    </row>
    <row r="5" spans="1:7" x14ac:dyDescent="0.2">
      <c r="A5" s="41" t="s">
        <v>17</v>
      </c>
      <c r="B5" s="42">
        <f t="shared" si="0"/>
        <v>4</v>
      </c>
      <c r="C5" s="41" t="s">
        <v>17</v>
      </c>
      <c r="D5" s="43">
        <f t="shared" si="1"/>
        <v>41193</v>
      </c>
      <c r="E5" s="41" t="s">
        <v>17</v>
      </c>
      <c r="F5" s="72" t="s">
        <v>48</v>
      </c>
      <c r="G5" s="74" t="s">
        <v>54</v>
      </c>
    </row>
    <row r="6" spans="1:7" x14ac:dyDescent="0.2">
      <c r="A6" s="41" t="s">
        <v>17</v>
      </c>
      <c r="B6" s="42">
        <f t="shared" si="0"/>
        <v>5</v>
      </c>
      <c r="C6" s="41" t="s">
        <v>17</v>
      </c>
      <c r="D6" s="43">
        <f t="shared" si="1"/>
        <v>41200</v>
      </c>
      <c r="E6" s="41" t="s">
        <v>17</v>
      </c>
      <c r="F6" s="72" t="s">
        <v>98</v>
      </c>
      <c r="G6" s="73" t="s">
        <v>99</v>
      </c>
    </row>
    <row r="7" spans="1:7" x14ac:dyDescent="0.2">
      <c r="A7" s="41" t="s">
        <v>17</v>
      </c>
      <c r="B7" s="42">
        <f t="shared" si="0"/>
        <v>6</v>
      </c>
      <c r="C7" s="41" t="s">
        <v>17</v>
      </c>
      <c r="D7" s="43">
        <f t="shared" si="1"/>
        <v>41207</v>
      </c>
      <c r="E7" s="41" t="s">
        <v>17</v>
      </c>
      <c r="F7" s="72" t="s">
        <v>96</v>
      </c>
      <c r="G7" s="73" t="s">
        <v>89</v>
      </c>
    </row>
    <row r="8" spans="1:7" x14ac:dyDescent="0.2">
      <c r="A8" s="41" t="s">
        <v>17</v>
      </c>
      <c r="B8" s="42">
        <f t="shared" si="0"/>
        <v>7</v>
      </c>
      <c r="C8" s="41" t="s">
        <v>17</v>
      </c>
      <c r="D8" s="43">
        <f t="shared" si="1"/>
        <v>41214</v>
      </c>
      <c r="E8" s="41" t="s">
        <v>17</v>
      </c>
      <c r="F8" s="40" t="s">
        <v>93</v>
      </c>
      <c r="G8" s="73" t="s">
        <v>95</v>
      </c>
    </row>
    <row r="9" spans="1:7" x14ac:dyDescent="0.2">
      <c r="A9" s="41" t="s">
        <v>17</v>
      </c>
      <c r="B9" s="42">
        <f t="shared" si="0"/>
        <v>8</v>
      </c>
      <c r="C9" s="41" t="s">
        <v>17</v>
      </c>
      <c r="D9" s="43">
        <f t="shared" si="1"/>
        <v>41221</v>
      </c>
      <c r="E9" s="41" t="s">
        <v>17</v>
      </c>
      <c r="F9" s="72" t="s">
        <v>100</v>
      </c>
      <c r="G9" s="73" t="s">
        <v>90</v>
      </c>
    </row>
    <row r="10" spans="1:7" x14ac:dyDescent="0.2">
      <c r="A10" s="41" t="s">
        <v>17</v>
      </c>
      <c r="B10" s="42">
        <f t="shared" si="0"/>
        <v>9</v>
      </c>
      <c r="C10" s="41" t="s">
        <v>17</v>
      </c>
      <c r="D10" s="43">
        <f t="shared" si="1"/>
        <v>41228</v>
      </c>
      <c r="E10" s="41" t="s">
        <v>17</v>
      </c>
      <c r="F10" s="40" t="s">
        <v>94</v>
      </c>
      <c r="G10" s="73" t="s">
        <v>95</v>
      </c>
    </row>
    <row r="11" spans="1:7" x14ac:dyDescent="0.2">
      <c r="A11" s="41" t="s">
        <v>17</v>
      </c>
      <c r="B11" s="42">
        <f t="shared" si="0"/>
        <v>10</v>
      </c>
      <c r="C11" s="41" t="s">
        <v>17</v>
      </c>
      <c r="D11" s="43">
        <f t="shared" si="1"/>
        <v>41235</v>
      </c>
      <c r="E11" s="41" t="s">
        <v>17</v>
      </c>
      <c r="F11" s="72" t="s">
        <v>97</v>
      </c>
      <c r="G11" s="73" t="s">
        <v>57</v>
      </c>
    </row>
    <row r="12" spans="1:7" x14ac:dyDescent="0.2">
      <c r="A12" s="41" t="s">
        <v>17</v>
      </c>
      <c r="B12" s="42">
        <f t="shared" si="0"/>
        <v>11</v>
      </c>
      <c r="C12" s="41" t="s">
        <v>17</v>
      </c>
      <c r="D12" s="43">
        <f t="shared" si="1"/>
        <v>41242</v>
      </c>
      <c r="E12" s="41" t="s">
        <v>17</v>
      </c>
      <c r="F12" s="72" t="s">
        <v>101</v>
      </c>
      <c r="G12" s="73" t="s">
        <v>91</v>
      </c>
    </row>
    <row r="13" spans="1:7" x14ac:dyDescent="0.2">
      <c r="A13" s="41" t="s">
        <v>17</v>
      </c>
      <c r="B13" s="42">
        <f t="shared" si="0"/>
        <v>12</v>
      </c>
      <c r="C13" s="41" t="s">
        <v>17</v>
      </c>
      <c r="D13" s="43">
        <f t="shared" si="1"/>
        <v>41249</v>
      </c>
      <c r="E13" s="41" t="s">
        <v>17</v>
      </c>
      <c r="F13" s="72" t="s">
        <v>86</v>
      </c>
      <c r="G13" s="72" t="s">
        <v>102</v>
      </c>
    </row>
    <row r="14" spans="1:7" x14ac:dyDescent="0.2">
      <c r="A14" s="41" t="s">
        <v>17</v>
      </c>
      <c r="B14" s="42">
        <f t="shared" si="0"/>
        <v>13</v>
      </c>
      <c r="C14" s="41" t="s">
        <v>17</v>
      </c>
      <c r="D14" s="43">
        <f t="shared" si="1"/>
        <v>41256</v>
      </c>
      <c r="E14" s="41" t="s">
        <v>17</v>
      </c>
      <c r="F14" s="72" t="s">
        <v>84</v>
      </c>
      <c r="G14" s="73" t="s">
        <v>95</v>
      </c>
    </row>
    <row r="15" spans="1:7" x14ac:dyDescent="0.2">
      <c r="A15" s="41" t="s">
        <v>17</v>
      </c>
      <c r="B15" s="42">
        <f>1+B14</f>
        <v>14</v>
      </c>
      <c r="C15" s="41" t="s">
        <v>17</v>
      </c>
      <c r="D15" s="43">
        <f t="shared" si="1"/>
        <v>41263</v>
      </c>
      <c r="E15" s="41" t="s">
        <v>17</v>
      </c>
      <c r="F15" s="72" t="s">
        <v>87</v>
      </c>
      <c r="G15" s="74"/>
    </row>
    <row r="19" spans="6:6" x14ac:dyDescent="0.2">
      <c r="F19" s="75" t="s">
        <v>92</v>
      </c>
    </row>
  </sheetData>
  <hyperlinks>
    <hyperlink ref="F19" r:id="rId1" xr:uid="{00000000-0004-0000-0100-000000000000}"/>
  </hyperlink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"/>
  <sheetViews>
    <sheetView workbookViewId="0">
      <selection activeCell="D12" sqref="A1:K15"/>
    </sheetView>
  </sheetViews>
  <sheetFormatPr baseColWidth="10" defaultRowHeight="16" x14ac:dyDescent="0.2"/>
  <cols>
    <col min="1" max="1" width="1.375" bestFit="1" customWidth="1"/>
    <col min="2" max="2" width="2.875" bestFit="1" customWidth="1"/>
    <col min="3" max="3" width="1.375" bestFit="1" customWidth="1"/>
    <col min="4" max="4" width="14.125" customWidth="1"/>
    <col min="5" max="5" width="1.375" bestFit="1" customWidth="1"/>
    <col min="6" max="6" width="40.75" customWidth="1"/>
    <col min="7" max="7" width="12.625" customWidth="1"/>
    <col min="8" max="8" width="15.375" style="38" bestFit="1" customWidth="1"/>
    <col min="9" max="9" width="16" bestFit="1" customWidth="1"/>
    <col min="10" max="10" width="16" customWidth="1"/>
    <col min="11" max="11" width="30.125" style="39" bestFit="1" customWidth="1"/>
  </cols>
  <sheetData>
    <row r="1" spans="1:11" ht="17" x14ac:dyDescent="0.2">
      <c r="A1" s="56" t="s">
        <v>17</v>
      </c>
      <c r="B1" s="57" t="s">
        <v>79</v>
      </c>
      <c r="C1" s="58" t="s">
        <v>17</v>
      </c>
      <c r="D1" s="57" t="s">
        <v>80</v>
      </c>
      <c r="E1" s="58" t="s">
        <v>17</v>
      </c>
      <c r="F1" s="59" t="s">
        <v>81</v>
      </c>
      <c r="G1" s="54" t="s">
        <v>59</v>
      </c>
      <c r="H1" s="54" t="s">
        <v>60</v>
      </c>
      <c r="I1" s="54" t="s">
        <v>61</v>
      </c>
      <c r="J1" s="54" t="s">
        <v>62</v>
      </c>
      <c r="K1" s="55" t="s">
        <v>63</v>
      </c>
    </row>
    <row r="2" spans="1:11" ht="16" customHeight="1" x14ac:dyDescent="0.2">
      <c r="A2" s="60" t="s">
        <v>17</v>
      </c>
      <c r="B2" s="42">
        <v>1</v>
      </c>
      <c r="C2" s="41" t="s">
        <v>17</v>
      </c>
      <c r="D2" s="43">
        <v>40437</v>
      </c>
      <c r="E2" s="41" t="s">
        <v>17</v>
      </c>
      <c r="F2" s="61" t="s">
        <v>45</v>
      </c>
      <c r="G2" s="44" t="s">
        <v>54</v>
      </c>
      <c r="H2" s="45"/>
      <c r="I2" s="51" t="s">
        <v>68</v>
      </c>
      <c r="J2" s="45" t="s">
        <v>41</v>
      </c>
      <c r="K2" s="46"/>
    </row>
    <row r="3" spans="1:11" x14ac:dyDescent="0.2">
      <c r="A3" s="60" t="s">
        <v>17</v>
      </c>
      <c r="B3" s="42">
        <f t="shared" ref="B3:B14" si="0">1+B2</f>
        <v>2</v>
      </c>
      <c r="C3" s="41" t="s">
        <v>17</v>
      </c>
      <c r="D3" s="43">
        <f t="shared" ref="D3:D15" si="1">7+D2</f>
        <v>40444</v>
      </c>
      <c r="E3" s="41" t="s">
        <v>17</v>
      </c>
      <c r="F3" s="61" t="s">
        <v>46</v>
      </c>
      <c r="G3" s="44" t="s">
        <v>54</v>
      </c>
      <c r="H3" s="45"/>
      <c r="I3" s="51"/>
      <c r="J3" s="45"/>
      <c r="K3" s="46"/>
    </row>
    <row r="4" spans="1:11" ht="17" x14ac:dyDescent="0.2">
      <c r="A4" s="60" t="s">
        <v>17</v>
      </c>
      <c r="B4" s="42">
        <f t="shared" si="0"/>
        <v>3</v>
      </c>
      <c r="C4" s="41" t="s">
        <v>17</v>
      </c>
      <c r="D4" s="43">
        <f t="shared" si="1"/>
        <v>40451</v>
      </c>
      <c r="E4" s="41" t="s">
        <v>17</v>
      </c>
      <c r="F4" s="62" t="s">
        <v>47</v>
      </c>
      <c r="G4" s="44" t="s">
        <v>54</v>
      </c>
      <c r="H4" s="45"/>
      <c r="I4" s="51"/>
      <c r="J4" s="45"/>
      <c r="K4" s="46" t="s">
        <v>42</v>
      </c>
    </row>
    <row r="5" spans="1:11" ht="17" x14ac:dyDescent="0.2">
      <c r="A5" s="60" t="s">
        <v>17</v>
      </c>
      <c r="B5" s="42">
        <f t="shared" si="0"/>
        <v>4</v>
      </c>
      <c r="C5" s="41" t="s">
        <v>17</v>
      </c>
      <c r="D5" s="43">
        <f t="shared" si="1"/>
        <v>40458</v>
      </c>
      <c r="E5" s="41" t="s">
        <v>17</v>
      </c>
      <c r="F5" s="62" t="s">
        <v>48</v>
      </c>
      <c r="G5" s="47" t="s">
        <v>43</v>
      </c>
      <c r="H5" s="45"/>
      <c r="I5" s="51"/>
      <c r="J5" s="45" t="s">
        <v>75</v>
      </c>
      <c r="K5" s="48" t="s">
        <v>40</v>
      </c>
    </row>
    <row r="6" spans="1:11" ht="16" customHeight="1" x14ac:dyDescent="0.2">
      <c r="A6" s="60" t="s">
        <v>17</v>
      </c>
      <c r="B6" s="42">
        <f t="shared" si="0"/>
        <v>5</v>
      </c>
      <c r="C6" s="41" t="s">
        <v>17</v>
      </c>
      <c r="D6" s="43">
        <f t="shared" si="1"/>
        <v>40465</v>
      </c>
      <c r="E6" s="41" t="s">
        <v>17</v>
      </c>
      <c r="F6" s="69" t="s">
        <v>83</v>
      </c>
      <c r="G6" s="69" t="s">
        <v>82</v>
      </c>
      <c r="H6" s="45" t="s">
        <v>64</v>
      </c>
      <c r="I6" s="52" t="s">
        <v>69</v>
      </c>
      <c r="J6" s="45"/>
      <c r="K6" s="46" t="s">
        <v>71</v>
      </c>
    </row>
    <row r="7" spans="1:11" ht="34" x14ac:dyDescent="0.2">
      <c r="A7" s="60" t="s">
        <v>17</v>
      </c>
      <c r="B7" s="42">
        <f t="shared" si="0"/>
        <v>6</v>
      </c>
      <c r="C7" s="41" t="s">
        <v>17</v>
      </c>
      <c r="D7" s="43">
        <f t="shared" si="1"/>
        <v>40472</v>
      </c>
      <c r="E7" s="41" t="s">
        <v>17</v>
      </c>
      <c r="F7" s="62" t="s">
        <v>49</v>
      </c>
      <c r="G7" s="47" t="s">
        <v>43</v>
      </c>
      <c r="H7" s="45" t="s">
        <v>65</v>
      </c>
      <c r="I7" s="53"/>
      <c r="J7" s="45"/>
      <c r="K7" s="46" t="s">
        <v>72</v>
      </c>
    </row>
    <row r="8" spans="1:11" ht="85" x14ac:dyDescent="0.2">
      <c r="A8" s="60" t="s">
        <v>17</v>
      </c>
      <c r="B8" s="42">
        <f t="shared" si="0"/>
        <v>7</v>
      </c>
      <c r="C8" s="41" t="s">
        <v>17</v>
      </c>
      <c r="D8" s="43">
        <f t="shared" si="1"/>
        <v>40479</v>
      </c>
      <c r="E8" s="41" t="s">
        <v>17</v>
      </c>
      <c r="F8" s="62" t="s">
        <v>50</v>
      </c>
      <c r="G8" s="44" t="s">
        <v>55</v>
      </c>
      <c r="H8" s="45" t="s">
        <v>66</v>
      </c>
      <c r="I8" s="50" t="s">
        <v>70</v>
      </c>
      <c r="J8" s="45"/>
      <c r="K8" s="46" t="s">
        <v>76</v>
      </c>
    </row>
    <row r="9" spans="1:11" ht="16" customHeight="1" x14ac:dyDescent="0.2">
      <c r="A9" s="60" t="s">
        <v>17</v>
      </c>
      <c r="B9" s="42">
        <f t="shared" si="0"/>
        <v>8</v>
      </c>
      <c r="C9" s="41" t="s">
        <v>17</v>
      </c>
      <c r="D9" s="43">
        <f t="shared" si="1"/>
        <v>40486</v>
      </c>
      <c r="E9" s="41" t="s">
        <v>17</v>
      </c>
      <c r="F9" s="62" t="s">
        <v>44</v>
      </c>
      <c r="G9" s="47" t="s">
        <v>56</v>
      </c>
      <c r="H9" s="45"/>
      <c r="I9" s="50"/>
      <c r="J9" s="45"/>
      <c r="K9" s="46"/>
    </row>
    <row r="10" spans="1:11" ht="16" customHeight="1" x14ac:dyDescent="0.2">
      <c r="A10" s="60" t="s">
        <v>17</v>
      </c>
      <c r="B10" s="42">
        <f t="shared" si="0"/>
        <v>9</v>
      </c>
      <c r="C10" s="41" t="s">
        <v>17</v>
      </c>
      <c r="D10" s="43">
        <f t="shared" si="1"/>
        <v>40493</v>
      </c>
      <c r="E10" s="41" t="s">
        <v>17</v>
      </c>
      <c r="F10" s="62" t="s">
        <v>51</v>
      </c>
      <c r="G10" s="44" t="s">
        <v>43</v>
      </c>
      <c r="H10" s="45"/>
      <c r="I10" s="50"/>
      <c r="J10" s="45"/>
      <c r="K10" s="46" t="s">
        <v>73</v>
      </c>
    </row>
    <row r="11" spans="1:11" x14ac:dyDescent="0.2">
      <c r="A11" s="60" t="s">
        <v>17</v>
      </c>
      <c r="B11" s="42">
        <f t="shared" si="0"/>
        <v>10</v>
      </c>
      <c r="C11" s="41" t="s">
        <v>17</v>
      </c>
      <c r="D11" s="43">
        <f t="shared" si="1"/>
        <v>40500</v>
      </c>
      <c r="E11" s="41" t="s">
        <v>17</v>
      </c>
      <c r="F11" s="62" t="s">
        <v>52</v>
      </c>
      <c r="G11" s="47" t="s">
        <v>57</v>
      </c>
      <c r="H11" s="45"/>
      <c r="I11" s="50"/>
      <c r="J11" s="45"/>
      <c r="K11" s="46"/>
    </row>
    <row r="12" spans="1:11" ht="34" x14ac:dyDescent="0.2">
      <c r="A12" s="60" t="s">
        <v>17</v>
      </c>
      <c r="B12" s="42">
        <f t="shared" si="0"/>
        <v>11</v>
      </c>
      <c r="C12" s="41" t="s">
        <v>17</v>
      </c>
      <c r="D12" s="43">
        <f t="shared" si="1"/>
        <v>40507</v>
      </c>
      <c r="E12" s="41" t="s">
        <v>17</v>
      </c>
      <c r="F12" s="62" t="s">
        <v>53</v>
      </c>
      <c r="G12" s="44" t="s">
        <v>43</v>
      </c>
      <c r="H12" s="45"/>
      <c r="I12" s="50"/>
      <c r="J12" s="45"/>
      <c r="K12" s="46" t="s">
        <v>74</v>
      </c>
    </row>
    <row r="13" spans="1:11" ht="17" x14ac:dyDescent="0.2">
      <c r="A13" s="60" t="s">
        <v>17</v>
      </c>
      <c r="B13" s="42">
        <f t="shared" si="0"/>
        <v>12</v>
      </c>
      <c r="C13" s="41" t="s">
        <v>17</v>
      </c>
      <c r="D13" s="43">
        <f t="shared" si="1"/>
        <v>40514</v>
      </c>
      <c r="E13" s="41" t="s">
        <v>17</v>
      </c>
      <c r="F13" s="69" t="s">
        <v>84</v>
      </c>
      <c r="G13" s="44" t="s">
        <v>58</v>
      </c>
      <c r="H13" s="45"/>
      <c r="I13" s="50"/>
      <c r="J13" s="45"/>
      <c r="K13" s="46"/>
    </row>
    <row r="14" spans="1:11" x14ac:dyDescent="0.2">
      <c r="A14" s="60" t="s">
        <v>17</v>
      </c>
      <c r="B14" s="42">
        <f t="shared" si="0"/>
        <v>13</v>
      </c>
      <c r="C14" s="41" t="s">
        <v>17</v>
      </c>
      <c r="D14" s="43">
        <f t="shared" si="1"/>
        <v>40521</v>
      </c>
      <c r="E14" s="41" t="s">
        <v>17</v>
      </c>
      <c r="F14" s="63" t="s">
        <v>78</v>
      </c>
      <c r="G14" s="40"/>
      <c r="H14" s="45" t="s">
        <v>67</v>
      </c>
      <c r="I14" s="50"/>
      <c r="J14" s="45"/>
      <c r="K14" s="46"/>
    </row>
    <row r="15" spans="1:11" x14ac:dyDescent="0.2">
      <c r="A15" s="64" t="s">
        <v>17</v>
      </c>
      <c r="B15" s="65">
        <f>1+B14</f>
        <v>14</v>
      </c>
      <c r="C15" s="66" t="s">
        <v>17</v>
      </c>
      <c r="D15" s="67">
        <f t="shared" si="1"/>
        <v>40528</v>
      </c>
      <c r="E15" s="66" t="s">
        <v>17</v>
      </c>
      <c r="F15" s="68" t="s">
        <v>77</v>
      </c>
      <c r="G15" s="49"/>
      <c r="H15" s="45"/>
      <c r="I15" s="49"/>
      <c r="J15" s="45"/>
      <c r="K15" s="46"/>
    </row>
    <row r="16" spans="1:11" x14ac:dyDescent="0.2">
      <c r="J16" s="38"/>
    </row>
    <row r="17" spans="10:10" x14ac:dyDescent="0.2">
      <c r="J17" s="38"/>
    </row>
    <row r="18" spans="10:10" x14ac:dyDescent="0.2">
      <c r="J18" s="38"/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"/>
  <sheetViews>
    <sheetView zoomScaleNormal="100" workbookViewId="0">
      <selection activeCell="F31" sqref="F31"/>
    </sheetView>
  </sheetViews>
  <sheetFormatPr baseColWidth="10" defaultColWidth="10.75" defaultRowHeight="16" x14ac:dyDescent="0.2"/>
  <cols>
    <col min="1" max="1" width="1.375" style="29" bestFit="1" customWidth="1"/>
    <col min="2" max="2" width="2.875" style="29" bestFit="1" customWidth="1"/>
    <col min="3" max="3" width="1.375" style="29" bestFit="1" customWidth="1"/>
    <col min="4" max="4" width="9.375" style="29" bestFit="1" customWidth="1"/>
    <col min="5" max="5" width="1.375" style="29" bestFit="1" customWidth="1"/>
    <col min="6" max="6" width="53.375" style="29" bestFit="1" customWidth="1"/>
    <col min="7" max="7" width="5.625" style="29" bestFit="1" customWidth="1"/>
    <col min="8" max="8" width="15.375" style="29" bestFit="1" customWidth="1"/>
    <col min="9" max="9" width="13.125" style="29" bestFit="1" customWidth="1"/>
    <col min="10" max="10" width="2.75" style="29" bestFit="1" customWidth="1"/>
    <col min="11" max="16384" width="10.75" style="29"/>
  </cols>
  <sheetData>
    <row r="1" spans="1:11" x14ac:dyDescent="0.2">
      <c r="A1" s="23" t="s">
        <v>17</v>
      </c>
      <c r="B1" s="24">
        <v>1</v>
      </c>
      <c r="C1" s="23" t="s">
        <v>17</v>
      </c>
      <c r="D1" s="25">
        <v>39345</v>
      </c>
      <c r="E1" s="23" t="s">
        <v>17</v>
      </c>
      <c r="F1" s="27" t="s">
        <v>22</v>
      </c>
      <c r="G1" s="26" t="s">
        <v>18</v>
      </c>
      <c r="I1" s="31" t="s">
        <v>30</v>
      </c>
      <c r="J1" s="85" t="s">
        <v>4</v>
      </c>
    </row>
    <row r="2" spans="1:11" x14ac:dyDescent="0.2">
      <c r="A2" s="23" t="s">
        <v>17</v>
      </c>
      <c r="B2" s="24">
        <f t="shared" ref="B2:B13" si="0">1+B1</f>
        <v>2</v>
      </c>
      <c r="C2" s="23" t="s">
        <v>17</v>
      </c>
      <c r="D2" s="25">
        <f t="shared" ref="D2:D14" si="1">7+D1</f>
        <v>39352</v>
      </c>
      <c r="E2" s="23" t="s">
        <v>17</v>
      </c>
      <c r="F2" s="27" t="s">
        <v>21</v>
      </c>
      <c r="G2" s="26" t="s">
        <v>18</v>
      </c>
      <c r="I2" s="31"/>
      <c r="J2" s="85"/>
    </row>
    <row r="3" spans="1:11" x14ac:dyDescent="0.2">
      <c r="A3" s="23" t="s">
        <v>17</v>
      </c>
      <c r="B3" s="24">
        <f t="shared" si="0"/>
        <v>3</v>
      </c>
      <c r="C3" s="23" t="s">
        <v>17</v>
      </c>
      <c r="D3" s="25">
        <f t="shared" si="1"/>
        <v>39359</v>
      </c>
      <c r="E3" s="23" t="s">
        <v>17</v>
      </c>
      <c r="F3" s="28" t="s">
        <v>23</v>
      </c>
      <c r="G3" s="26" t="s">
        <v>18</v>
      </c>
      <c r="I3" s="31"/>
      <c r="J3" s="85"/>
    </row>
    <row r="4" spans="1:11" x14ac:dyDescent="0.2">
      <c r="A4" s="23" t="s">
        <v>17</v>
      </c>
      <c r="B4" s="24">
        <f t="shared" si="0"/>
        <v>4</v>
      </c>
      <c r="C4" s="23" t="s">
        <v>17</v>
      </c>
      <c r="D4" s="25">
        <f t="shared" si="1"/>
        <v>39366</v>
      </c>
      <c r="E4" s="23" t="s">
        <v>17</v>
      </c>
      <c r="F4" s="28" t="s">
        <v>24</v>
      </c>
      <c r="G4" s="26" t="s">
        <v>18</v>
      </c>
      <c r="I4" s="31"/>
      <c r="J4" s="85"/>
    </row>
    <row r="5" spans="1:11" x14ac:dyDescent="0.2">
      <c r="A5" s="23" t="s">
        <v>17</v>
      </c>
      <c r="B5" s="24">
        <f t="shared" si="0"/>
        <v>5</v>
      </c>
      <c r="C5" s="23" t="s">
        <v>17</v>
      </c>
      <c r="D5" s="25">
        <f t="shared" si="1"/>
        <v>39373</v>
      </c>
      <c r="E5" s="23" t="s">
        <v>17</v>
      </c>
      <c r="F5" s="27" t="s">
        <v>29</v>
      </c>
      <c r="G5" s="26" t="s">
        <v>25</v>
      </c>
      <c r="H5" s="35" t="s">
        <v>34</v>
      </c>
      <c r="I5" s="32"/>
      <c r="J5" s="84" t="s">
        <v>5</v>
      </c>
      <c r="K5" s="29" t="s">
        <v>37</v>
      </c>
    </row>
    <row r="6" spans="1:11" x14ac:dyDescent="0.2">
      <c r="A6" s="23" t="s">
        <v>17</v>
      </c>
      <c r="B6" s="24">
        <f t="shared" si="0"/>
        <v>6</v>
      </c>
      <c r="C6" s="23" t="s">
        <v>17</v>
      </c>
      <c r="D6" s="25">
        <f t="shared" si="1"/>
        <v>39380</v>
      </c>
      <c r="E6" s="23" t="s">
        <v>17</v>
      </c>
      <c r="F6" s="28" t="s">
        <v>28</v>
      </c>
      <c r="G6" s="26" t="s">
        <v>26</v>
      </c>
      <c r="I6" s="32" t="s">
        <v>38</v>
      </c>
      <c r="J6" s="84"/>
    </row>
    <row r="7" spans="1:11" x14ac:dyDescent="0.2">
      <c r="A7" s="23" t="s">
        <v>17</v>
      </c>
      <c r="B7" s="24">
        <f t="shared" si="0"/>
        <v>7</v>
      </c>
      <c r="C7" s="23" t="s">
        <v>17</v>
      </c>
      <c r="D7" s="25">
        <f t="shared" si="1"/>
        <v>39387</v>
      </c>
      <c r="E7" s="23" t="s">
        <v>17</v>
      </c>
      <c r="F7" s="36" t="s">
        <v>39</v>
      </c>
      <c r="G7" s="26" t="s">
        <v>0</v>
      </c>
      <c r="I7" s="32" t="s">
        <v>3</v>
      </c>
      <c r="J7" s="84"/>
    </row>
    <row r="8" spans="1:11" x14ac:dyDescent="0.2">
      <c r="A8" s="23" t="s">
        <v>17</v>
      </c>
      <c r="B8" s="24">
        <f t="shared" si="0"/>
        <v>8</v>
      </c>
      <c r="C8" s="23" t="s">
        <v>17</v>
      </c>
      <c r="D8" s="25">
        <f t="shared" si="1"/>
        <v>39394</v>
      </c>
      <c r="E8" s="23" t="s">
        <v>17</v>
      </c>
      <c r="F8" s="28" t="s">
        <v>35</v>
      </c>
      <c r="G8" s="26" t="s">
        <v>19</v>
      </c>
      <c r="H8" s="35" t="s">
        <v>33</v>
      </c>
      <c r="I8" s="33" t="s">
        <v>32</v>
      </c>
      <c r="J8" s="84"/>
    </row>
    <row r="9" spans="1:11" x14ac:dyDescent="0.2">
      <c r="A9" s="23" t="s">
        <v>17</v>
      </c>
      <c r="B9" s="24">
        <f t="shared" si="0"/>
        <v>9</v>
      </c>
      <c r="C9" s="23" t="s">
        <v>17</v>
      </c>
      <c r="D9" s="25">
        <f t="shared" si="1"/>
        <v>39401</v>
      </c>
      <c r="E9" s="23" t="s">
        <v>17</v>
      </c>
      <c r="F9" s="28" t="s">
        <v>6</v>
      </c>
      <c r="G9" s="26" t="s">
        <v>19</v>
      </c>
      <c r="I9" s="34" t="s">
        <v>31</v>
      </c>
      <c r="J9" s="86" t="s">
        <v>2</v>
      </c>
    </row>
    <row r="10" spans="1:11" x14ac:dyDescent="0.2">
      <c r="A10" s="23" t="s">
        <v>17</v>
      </c>
      <c r="B10" s="24">
        <f t="shared" si="0"/>
        <v>10</v>
      </c>
      <c r="C10" s="23" t="s">
        <v>17</v>
      </c>
      <c r="D10" s="25">
        <f t="shared" si="1"/>
        <v>39408</v>
      </c>
      <c r="E10" s="23" t="s">
        <v>17</v>
      </c>
      <c r="F10" s="29" t="s">
        <v>20</v>
      </c>
      <c r="G10" s="26" t="s">
        <v>19</v>
      </c>
      <c r="I10" s="34"/>
      <c r="J10" s="86"/>
    </row>
    <row r="11" spans="1:11" x14ac:dyDescent="0.2">
      <c r="A11" s="23" t="s">
        <v>17</v>
      </c>
      <c r="B11" s="24">
        <f t="shared" si="0"/>
        <v>11</v>
      </c>
      <c r="C11" s="23" t="s">
        <v>17</v>
      </c>
      <c r="D11" s="25">
        <f t="shared" si="1"/>
        <v>39415</v>
      </c>
      <c r="E11" s="23" t="s">
        <v>17</v>
      </c>
      <c r="F11" s="28" t="s">
        <v>9</v>
      </c>
      <c r="G11" s="26" t="s">
        <v>10</v>
      </c>
      <c r="I11" s="34"/>
      <c r="J11" s="86"/>
    </row>
    <row r="12" spans="1:11" x14ac:dyDescent="0.2">
      <c r="A12" s="23" t="s">
        <v>17</v>
      </c>
      <c r="B12" s="24">
        <f t="shared" si="0"/>
        <v>12</v>
      </c>
      <c r="C12" s="23" t="s">
        <v>17</v>
      </c>
      <c r="D12" s="25">
        <f t="shared" si="1"/>
        <v>39422</v>
      </c>
      <c r="E12" s="23" t="s">
        <v>17</v>
      </c>
      <c r="F12" s="28" t="s">
        <v>7</v>
      </c>
      <c r="G12" s="26" t="s">
        <v>19</v>
      </c>
      <c r="I12" s="34"/>
      <c r="J12" s="86"/>
      <c r="K12" s="29" t="s">
        <v>36</v>
      </c>
    </row>
    <row r="13" spans="1:11" x14ac:dyDescent="0.2">
      <c r="A13" s="23" t="s">
        <v>17</v>
      </c>
      <c r="B13" s="24">
        <f t="shared" si="0"/>
        <v>13</v>
      </c>
      <c r="C13" s="23" t="s">
        <v>17</v>
      </c>
      <c r="D13" s="25">
        <f t="shared" si="1"/>
        <v>39429</v>
      </c>
      <c r="E13" s="23" t="s">
        <v>17</v>
      </c>
      <c r="F13" s="28" t="s">
        <v>8</v>
      </c>
      <c r="G13" s="26" t="s">
        <v>19</v>
      </c>
      <c r="I13" s="37" t="s">
        <v>1</v>
      </c>
      <c r="J13" s="87"/>
    </row>
    <row r="14" spans="1:11" x14ac:dyDescent="0.2">
      <c r="A14" s="23" t="s">
        <v>17</v>
      </c>
      <c r="B14" s="24">
        <f>1+B13</f>
        <v>14</v>
      </c>
      <c r="C14" s="23" t="s">
        <v>17</v>
      </c>
      <c r="D14" s="25">
        <f t="shared" si="1"/>
        <v>39436</v>
      </c>
      <c r="E14" s="23" t="s">
        <v>17</v>
      </c>
      <c r="F14" s="30" t="s">
        <v>27</v>
      </c>
    </row>
  </sheetData>
  <mergeCells count="3">
    <mergeCell ref="J5:J8"/>
    <mergeCell ref="J1:J4"/>
    <mergeCell ref="J9:J13"/>
  </mergeCells>
  <phoneticPr fontId="8" type="noConversion"/>
  <pageMargins left="0.75" right="0.75" top="1" bottom="1" header="0.5" footer="0.5"/>
  <pageSetup paperSize="1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Calendar</vt:lpstr>
      <vt:lpstr>2020</vt:lpstr>
      <vt:lpstr>2018</vt:lpstr>
      <vt:lpstr>2016</vt:lpstr>
      <vt:lpstr>2014</vt:lpstr>
      <vt:lpstr>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ON</cp:lastModifiedBy>
  <dcterms:created xsi:type="dcterms:W3CDTF">2018-08-20T12:59:04Z</dcterms:created>
  <dcterms:modified xsi:type="dcterms:W3CDTF">2020-10-19T09:46:37Z</dcterms:modified>
</cp:coreProperties>
</file>